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730"/>
  <workbookPr defaultThemeVersion="166925"/>
  <mc:AlternateContent xmlns:mc="http://schemas.openxmlformats.org/markup-compatibility/2006">
    <mc:Choice Requires="x15">
      <x15ac:absPath xmlns:x15ac="http://schemas.microsoft.com/office/spreadsheetml/2010/11/ac" url="C:\Users\penny\OneDrive - University of Cambridge\!!!!!!PHD\Thesis\Nov2019\OxThesis\figures\ChalcPaper\"/>
    </mc:Choice>
  </mc:AlternateContent>
  <xr:revisionPtr revIDLastSave="0" documentId="13_ncr:1_{782F7D34-D4C1-43BD-8B90-4B404392752F}" xr6:coauthVersionLast="45" xr6:coauthVersionMax="45" xr10:uidLastSave="{00000000-0000-0000-0000-000000000000}"/>
  <bookViews>
    <workbookView xWindow="-108" yWindow="-108" windowWidth="23256" windowHeight="12720" firstSheet="2" activeTab="3" xr2:uid="{AAF32E19-5C36-404C-A9A7-BF6C5F4CA767}"/>
  </bookViews>
  <sheets>
    <sheet name="Explanation" sheetId="10" r:id="rId1"/>
    <sheet name="1. Sulfide EDS analysis" sheetId="14" r:id="rId2"/>
    <sheet name="2. Sulfide standards" sheetId="15" r:id="rId3"/>
    <sheet name="3. Kilauea Matrix Glass" sheetId="1" r:id="rId4"/>
    <sheet name="4. Kilauea MI+host olivines" sheetId="4" r:id="rId5"/>
    <sheet name="5. Kilauea BCR-2 standards" sheetId="12" r:id="rId6"/>
    <sheet name="6. Kilauea Se-As standards" sheetId="13" r:id="rId7"/>
    <sheet name="7. Loihi Glass Data" sheetId="16" r:id="rId8"/>
    <sheet name="8. Loihi BCR-2 standards" sheetId="18" r:id="rId9"/>
    <sheet name="9. Loihi Se-As Standards" sheetId="19" r:id="rId1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M2" i="14" l="1"/>
  <c r="T6" i="19" l="1"/>
  <c r="T7" i="19"/>
  <c r="T8" i="19"/>
  <c r="T9" i="19"/>
  <c r="T10" i="19"/>
  <c r="T11" i="19"/>
  <c r="T12" i="19"/>
  <c r="T13" i="19"/>
  <c r="T14" i="19"/>
  <c r="J2" i="14" l="1"/>
  <c r="S3" i="19" l="1"/>
  <c r="S4" i="19"/>
  <c r="S5" i="19"/>
  <c r="S6" i="19"/>
  <c r="S7" i="19"/>
  <c r="S8" i="19"/>
  <c r="S9" i="19"/>
  <c r="S10" i="19"/>
  <c r="S11" i="19"/>
  <c r="S12" i="19"/>
  <c r="S13" i="19"/>
  <c r="S14" i="19"/>
  <c r="R5" i="19"/>
  <c r="T5" i="19" s="1"/>
  <c r="R4" i="19"/>
  <c r="T4" i="19" s="1"/>
  <c r="R3" i="19"/>
  <c r="T3" i="19" s="1"/>
  <c r="R19" i="19" l="1"/>
  <c r="T19" i="19"/>
  <c r="R20" i="19"/>
  <c r="T20" i="19" s="1"/>
  <c r="T21" i="19"/>
  <c r="T22" i="19"/>
  <c r="T23" i="19"/>
  <c r="T24" i="19"/>
  <c r="T25" i="19"/>
  <c r="T26" i="19"/>
  <c r="T27" i="19"/>
  <c r="T28" i="19"/>
  <c r="T29" i="19"/>
  <c r="R18" i="19"/>
  <c r="T18" i="19" s="1"/>
  <c r="S18" i="19"/>
  <c r="S19" i="19"/>
  <c r="S20" i="19"/>
  <c r="S21" i="19"/>
  <c r="S22" i="19"/>
  <c r="S23" i="19"/>
  <c r="S24" i="19"/>
  <c r="S25" i="19"/>
  <c r="S26" i="19"/>
  <c r="S27" i="19"/>
  <c r="S28" i="19"/>
  <c r="S29" i="19"/>
  <c r="D27" i="13"/>
  <c r="B65" i="15"/>
  <c r="B66" i="15" s="1"/>
  <c r="E65" i="15"/>
  <c r="E66" i="15" s="1"/>
  <c r="F38" i="15"/>
  <c r="E38" i="15"/>
  <c r="D38" i="15"/>
  <c r="C38" i="15"/>
  <c r="B38" i="15"/>
  <c r="F37" i="15"/>
  <c r="E37" i="15"/>
  <c r="D37" i="15"/>
  <c r="C37" i="15"/>
  <c r="B37" i="15"/>
  <c r="F36" i="15"/>
  <c r="E36" i="15"/>
  <c r="D36" i="15"/>
  <c r="C36" i="15"/>
  <c r="B36" i="15"/>
  <c r="F35" i="15"/>
  <c r="E35" i="15"/>
  <c r="D35" i="15"/>
  <c r="C35" i="15"/>
  <c r="B35" i="15"/>
  <c r="F34" i="15"/>
  <c r="E34" i="15"/>
  <c r="D34" i="15"/>
  <c r="C34" i="15"/>
  <c r="B34" i="15"/>
  <c r="F33" i="15"/>
  <c r="E33" i="15"/>
  <c r="D33" i="15"/>
  <c r="C33" i="15"/>
  <c r="B33" i="15"/>
  <c r="F32" i="15"/>
  <c r="E32" i="15"/>
  <c r="D32" i="15"/>
  <c r="C32" i="15"/>
  <c r="B32" i="15"/>
  <c r="F31" i="15"/>
  <c r="E31" i="15"/>
  <c r="D31" i="15"/>
  <c r="C31" i="15"/>
  <c r="B31" i="15"/>
  <c r="F30" i="15"/>
  <c r="E30" i="15"/>
  <c r="D30" i="15"/>
  <c r="C30" i="15"/>
  <c r="B30" i="15"/>
  <c r="F29" i="15"/>
  <c r="E29" i="15"/>
  <c r="D29" i="15"/>
  <c r="C29" i="15"/>
  <c r="B29" i="15"/>
  <c r="F28" i="15"/>
  <c r="E28" i="15"/>
  <c r="D28" i="15"/>
  <c r="C28" i="15"/>
  <c r="B28" i="15"/>
  <c r="F27" i="15"/>
  <c r="E27" i="15"/>
  <c r="D27" i="15"/>
  <c r="C27" i="15"/>
  <c r="B27" i="15"/>
  <c r="F20" i="15"/>
  <c r="F14" i="15"/>
  <c r="E14" i="15"/>
  <c r="D14" i="15"/>
  <c r="C14" i="15"/>
  <c r="B14" i="15"/>
  <c r="F13" i="15"/>
  <c r="E13" i="15"/>
  <c r="D13" i="15"/>
  <c r="C13" i="15"/>
  <c r="B13" i="15"/>
  <c r="F12" i="15"/>
  <c r="E12" i="15"/>
  <c r="D12" i="15"/>
  <c r="C12" i="15"/>
  <c r="B12" i="15"/>
  <c r="F11" i="15"/>
  <c r="E11" i="15"/>
  <c r="D11" i="15"/>
  <c r="C11" i="15"/>
  <c r="B11" i="15"/>
  <c r="F10" i="15"/>
  <c r="E10" i="15"/>
  <c r="D10" i="15"/>
  <c r="C10" i="15"/>
  <c r="B10" i="15"/>
  <c r="F9" i="15"/>
  <c r="E9" i="15"/>
  <c r="D9" i="15"/>
  <c r="C9" i="15"/>
  <c r="B9" i="15"/>
  <c r="F8" i="15"/>
  <c r="E8" i="15"/>
  <c r="D8" i="15"/>
  <c r="C8" i="15"/>
  <c r="B8" i="15"/>
  <c r="F7" i="15"/>
  <c r="E7" i="15"/>
  <c r="D7" i="15"/>
  <c r="C7" i="15"/>
  <c r="B7" i="15"/>
  <c r="F6" i="15"/>
  <c r="E6" i="15"/>
  <c r="D6" i="15"/>
  <c r="C6" i="15"/>
  <c r="B6" i="15"/>
  <c r="F5" i="15"/>
  <c r="E5" i="15"/>
  <c r="D5" i="15"/>
  <c r="C5" i="15"/>
  <c r="B5" i="15"/>
  <c r="F4" i="15"/>
  <c r="E4" i="15"/>
  <c r="D4" i="15"/>
  <c r="C4" i="15"/>
  <c r="B4" i="15"/>
  <c r="F3" i="15"/>
  <c r="E3" i="15"/>
  <c r="D3" i="15"/>
  <c r="C3" i="15"/>
  <c r="B3" i="15"/>
  <c r="L13" i="14"/>
  <c r="L12" i="14"/>
  <c r="M12" i="14" s="1"/>
  <c r="L11" i="14"/>
  <c r="L10" i="14"/>
  <c r="L9" i="14"/>
  <c r="L8" i="14"/>
  <c r="L7" i="14"/>
  <c r="L6" i="14"/>
  <c r="L5" i="14"/>
  <c r="L4" i="14"/>
  <c r="M4" i="14" s="1"/>
  <c r="L3" i="14"/>
  <c r="L2" i="14"/>
  <c r="J3" i="14"/>
  <c r="J4" i="14"/>
  <c r="J5" i="14"/>
  <c r="J6" i="14"/>
  <c r="J7" i="14"/>
  <c r="J8" i="14"/>
  <c r="J9" i="14"/>
  <c r="J10" i="14"/>
  <c r="J11" i="14"/>
  <c r="J12" i="14"/>
  <c r="J13" i="14"/>
  <c r="F11" i="14"/>
  <c r="F9" i="14"/>
  <c r="F8" i="14"/>
  <c r="N31" i="13"/>
  <c r="M31" i="13"/>
  <c r="L31" i="13"/>
  <c r="K31" i="13"/>
  <c r="G31" i="13"/>
  <c r="F31" i="13"/>
  <c r="E31" i="13"/>
  <c r="D31" i="13"/>
  <c r="N30" i="13"/>
  <c r="M30" i="13"/>
  <c r="L30" i="13"/>
  <c r="K30" i="13"/>
  <c r="G30" i="13"/>
  <c r="F30" i="13"/>
  <c r="E30" i="13"/>
  <c r="D30" i="13"/>
  <c r="N29" i="13"/>
  <c r="M29" i="13"/>
  <c r="L29" i="13"/>
  <c r="K29" i="13"/>
  <c r="G29" i="13"/>
  <c r="F29" i="13"/>
  <c r="E29" i="13"/>
  <c r="D29" i="13"/>
  <c r="N28" i="13"/>
  <c r="M28" i="13"/>
  <c r="L28" i="13"/>
  <c r="K28" i="13"/>
  <c r="G28" i="13"/>
  <c r="F28" i="13"/>
  <c r="E28" i="13"/>
  <c r="D28" i="13"/>
  <c r="N27" i="13"/>
  <c r="M27" i="13"/>
  <c r="L27" i="13"/>
  <c r="K27" i="13"/>
  <c r="G27" i="13"/>
  <c r="F27" i="13"/>
  <c r="E27" i="13"/>
  <c r="CO77" i="12"/>
  <c r="CN77" i="12"/>
  <c r="CN93" i="12" s="1"/>
  <c r="CM77" i="12"/>
  <c r="CL77" i="12"/>
  <c r="CL93" i="12" s="1"/>
  <c r="CK77" i="12"/>
  <c r="CJ77" i="12"/>
  <c r="CJ93" i="12" s="1"/>
  <c r="CI77" i="12"/>
  <c r="CH77" i="12"/>
  <c r="CH93" i="12" s="1"/>
  <c r="CG77" i="12"/>
  <c r="CF77" i="12"/>
  <c r="CF93" i="12" s="1"/>
  <c r="CE77" i="12"/>
  <c r="CD77" i="12"/>
  <c r="CD93" i="12" s="1"/>
  <c r="CC77" i="12"/>
  <c r="CB77" i="12"/>
  <c r="CB93" i="12"/>
  <c r="CA77" i="12"/>
  <c r="BZ77" i="12"/>
  <c r="BZ93" i="12" s="1"/>
  <c r="BY77" i="12"/>
  <c r="BX77" i="12"/>
  <c r="BX93" i="12" s="1"/>
  <c r="BW77" i="12"/>
  <c r="BV77" i="12"/>
  <c r="BV93" i="12" s="1"/>
  <c r="BU77" i="12"/>
  <c r="BT77" i="12"/>
  <c r="BT93" i="12" s="1"/>
  <c r="BS77" i="12"/>
  <c r="BR77" i="12"/>
  <c r="BR93" i="12" s="1"/>
  <c r="BQ77" i="12"/>
  <c r="BP77" i="12"/>
  <c r="BP93" i="12" s="1"/>
  <c r="BO77" i="12"/>
  <c r="BN77" i="12"/>
  <c r="BN93" i="12" s="1"/>
  <c r="BM77" i="12"/>
  <c r="BL77" i="12"/>
  <c r="BL93" i="12" s="1"/>
  <c r="BK77" i="12"/>
  <c r="BJ77" i="12"/>
  <c r="BJ93" i="12" s="1"/>
  <c r="BI77" i="12"/>
  <c r="BH77" i="12"/>
  <c r="BH93" i="12" s="1"/>
  <c r="BG77" i="12"/>
  <c r="BF77" i="12"/>
  <c r="BF93" i="12" s="1"/>
  <c r="BE77" i="12"/>
  <c r="BD77" i="12"/>
  <c r="BD93" i="12" s="1"/>
  <c r="BC77" i="12"/>
  <c r="BB77" i="12"/>
  <c r="BB93" i="12" s="1"/>
  <c r="BA77" i="12"/>
  <c r="AZ77" i="12"/>
  <c r="AZ93" i="12" s="1"/>
  <c r="AY77" i="12"/>
  <c r="AX77" i="12"/>
  <c r="AX93" i="12" s="1"/>
  <c r="AW77" i="12"/>
  <c r="AV77" i="12"/>
  <c r="AV93" i="12" s="1"/>
  <c r="AU77" i="12"/>
  <c r="AT77" i="12"/>
  <c r="AT93" i="12" s="1"/>
  <c r="AS77" i="12"/>
  <c r="AR77" i="12"/>
  <c r="AR93" i="12"/>
  <c r="AQ77" i="12"/>
  <c r="AP77" i="12"/>
  <c r="AP93" i="12" s="1"/>
  <c r="AO77" i="12"/>
  <c r="AN77" i="12"/>
  <c r="AN93" i="12" s="1"/>
  <c r="AM77" i="12"/>
  <c r="AL77" i="12"/>
  <c r="AL93" i="12" s="1"/>
  <c r="AK77" i="12"/>
  <c r="AJ77" i="12"/>
  <c r="AJ93" i="12" s="1"/>
  <c r="AI77" i="12"/>
  <c r="AH77" i="12"/>
  <c r="AH93" i="12" s="1"/>
  <c r="AG77" i="12"/>
  <c r="AF77" i="12"/>
  <c r="AF93" i="12" s="1"/>
  <c r="AE77" i="12"/>
  <c r="AD77" i="12"/>
  <c r="AD93" i="12" s="1"/>
  <c r="AC77" i="12"/>
  <c r="AB77" i="12"/>
  <c r="AB93" i="12" s="1"/>
  <c r="AA77" i="12"/>
  <c r="Z77" i="12"/>
  <c r="Z93" i="12" s="1"/>
  <c r="Y77" i="12"/>
  <c r="X77" i="12"/>
  <c r="X93" i="12"/>
  <c r="W77" i="12"/>
  <c r="V77" i="12"/>
  <c r="V93" i="12" s="1"/>
  <c r="U77" i="12"/>
  <c r="T77" i="12"/>
  <c r="T93" i="12" s="1"/>
  <c r="S77" i="12"/>
  <c r="R77" i="12"/>
  <c r="R93" i="12" s="1"/>
  <c r="Q77" i="12"/>
  <c r="P77" i="12"/>
  <c r="P93" i="12" s="1"/>
  <c r="O77" i="12"/>
  <c r="N77" i="12"/>
  <c r="N93" i="12" s="1"/>
  <c r="M77" i="12"/>
  <c r="L77" i="12"/>
  <c r="L93" i="12" s="1"/>
  <c r="K77" i="12"/>
  <c r="J77" i="12"/>
  <c r="J93" i="12" s="1"/>
  <c r="I77" i="12"/>
  <c r="H77" i="12"/>
  <c r="H93" i="12" s="1"/>
  <c r="G77" i="12"/>
  <c r="F77" i="12"/>
  <c r="F93" i="12" s="1"/>
  <c r="E77" i="12"/>
  <c r="D77" i="12"/>
  <c r="D93" i="12" s="1"/>
  <c r="C77" i="12"/>
  <c r="CO70" i="12"/>
  <c r="CN70" i="12"/>
  <c r="CN92" i="12" s="1"/>
  <c r="CM70" i="12"/>
  <c r="CL70" i="12"/>
  <c r="CL92" i="12" s="1"/>
  <c r="CK70" i="12"/>
  <c r="CJ70" i="12"/>
  <c r="CJ92" i="12" s="1"/>
  <c r="CI70" i="12"/>
  <c r="CH70" i="12"/>
  <c r="CH92" i="12" s="1"/>
  <c r="CG70" i="12"/>
  <c r="CF70" i="12"/>
  <c r="CF92" i="12" s="1"/>
  <c r="CE70" i="12"/>
  <c r="CD70" i="12"/>
  <c r="CD92" i="12" s="1"/>
  <c r="CC70" i="12"/>
  <c r="CB70" i="12"/>
  <c r="CB92" i="12" s="1"/>
  <c r="CA70" i="12"/>
  <c r="BZ70" i="12"/>
  <c r="BZ92" i="12" s="1"/>
  <c r="BY70" i="12"/>
  <c r="BX70" i="12"/>
  <c r="BX92" i="12" s="1"/>
  <c r="BW70" i="12"/>
  <c r="BV70" i="12"/>
  <c r="BV92" i="12"/>
  <c r="BU70" i="12"/>
  <c r="BT70" i="12"/>
  <c r="BT92" i="12" s="1"/>
  <c r="BS70" i="12"/>
  <c r="BR70" i="12"/>
  <c r="BR92" i="12" s="1"/>
  <c r="BQ70" i="12"/>
  <c r="BP70" i="12"/>
  <c r="BP92" i="12" s="1"/>
  <c r="BO70" i="12"/>
  <c r="BN70" i="12"/>
  <c r="BN92" i="12" s="1"/>
  <c r="BM70" i="12"/>
  <c r="BL70" i="12"/>
  <c r="BL92" i="12" s="1"/>
  <c r="BK70" i="12"/>
  <c r="BJ70" i="12"/>
  <c r="BJ92" i="12"/>
  <c r="BI70" i="12"/>
  <c r="BH70" i="12"/>
  <c r="BH92" i="12" s="1"/>
  <c r="BG70" i="12"/>
  <c r="BF70" i="12"/>
  <c r="BF92" i="12" s="1"/>
  <c r="BE70" i="12"/>
  <c r="BD70" i="12"/>
  <c r="BD92" i="12" s="1"/>
  <c r="BC70" i="12"/>
  <c r="BB70" i="12"/>
  <c r="BB92" i="12" s="1"/>
  <c r="BA70" i="12"/>
  <c r="AZ70" i="12"/>
  <c r="AZ92" i="12" s="1"/>
  <c r="AY70" i="12"/>
  <c r="AX70" i="12"/>
  <c r="AX92" i="12" s="1"/>
  <c r="AW70" i="12"/>
  <c r="AV70" i="12"/>
  <c r="AV92" i="12" s="1"/>
  <c r="AU70" i="12"/>
  <c r="AT70" i="12"/>
  <c r="AT92" i="12" s="1"/>
  <c r="AS70" i="12"/>
  <c r="AR70" i="12"/>
  <c r="AQ70" i="12"/>
  <c r="AP70" i="12"/>
  <c r="AP92" i="12" s="1"/>
  <c r="AO70" i="12"/>
  <c r="AN70" i="12"/>
  <c r="AM70" i="12"/>
  <c r="AL70" i="12"/>
  <c r="AK70" i="12"/>
  <c r="AJ70" i="12"/>
  <c r="AJ92" i="12" s="1"/>
  <c r="AI70" i="12"/>
  <c r="AH70" i="12"/>
  <c r="AH92" i="12" s="1"/>
  <c r="AG70" i="12"/>
  <c r="AF70" i="12"/>
  <c r="AF92" i="12" s="1"/>
  <c r="AE70" i="12"/>
  <c r="AD70" i="12"/>
  <c r="AD92" i="12"/>
  <c r="AC70" i="12"/>
  <c r="AB70" i="12"/>
  <c r="AB92" i="12" s="1"/>
  <c r="AA70" i="12"/>
  <c r="Z70" i="12"/>
  <c r="Z92" i="12" s="1"/>
  <c r="Y70" i="12"/>
  <c r="X70" i="12"/>
  <c r="W70" i="12"/>
  <c r="V70" i="12"/>
  <c r="V92" i="12" s="1"/>
  <c r="U70" i="12"/>
  <c r="T70" i="12"/>
  <c r="T92" i="12" s="1"/>
  <c r="S70" i="12"/>
  <c r="R70" i="12"/>
  <c r="Q70" i="12"/>
  <c r="P70" i="12"/>
  <c r="P92" i="12" s="1"/>
  <c r="O70" i="12"/>
  <c r="N70" i="12"/>
  <c r="N92" i="12" s="1"/>
  <c r="M70" i="12"/>
  <c r="L70" i="12"/>
  <c r="L92" i="12" s="1"/>
  <c r="K70" i="12"/>
  <c r="J70" i="12"/>
  <c r="J92" i="12"/>
  <c r="I70" i="12"/>
  <c r="H70" i="12"/>
  <c r="H92" i="12" s="1"/>
  <c r="G70" i="12"/>
  <c r="F70" i="12"/>
  <c r="E70" i="12"/>
  <c r="D70" i="12"/>
  <c r="C70" i="12"/>
  <c r="CO64" i="12"/>
  <c r="CN64" i="12"/>
  <c r="CM64" i="12"/>
  <c r="CL64" i="12"/>
  <c r="CK64" i="12"/>
  <c r="CJ64" i="12"/>
  <c r="CI64" i="12"/>
  <c r="CH64" i="12"/>
  <c r="CH91" i="12" s="1"/>
  <c r="CG64" i="12"/>
  <c r="CF64" i="12"/>
  <c r="CE64" i="12"/>
  <c r="CD64" i="12"/>
  <c r="CD91" i="12" s="1"/>
  <c r="CC64" i="12"/>
  <c r="CB64" i="12"/>
  <c r="CB91" i="12" s="1"/>
  <c r="CA64" i="12"/>
  <c r="BZ64" i="12"/>
  <c r="BZ91" i="12"/>
  <c r="BY64" i="12"/>
  <c r="BX64" i="12"/>
  <c r="BW64" i="12"/>
  <c r="BV64" i="12"/>
  <c r="BV91" i="12" s="1"/>
  <c r="BU64" i="12"/>
  <c r="BT64" i="12"/>
  <c r="BS64" i="12"/>
  <c r="BR64" i="12"/>
  <c r="BR91" i="12" s="1"/>
  <c r="BQ64" i="12"/>
  <c r="BP64" i="12"/>
  <c r="BO64" i="12"/>
  <c r="BN64" i="12"/>
  <c r="BN91" i="12" s="1"/>
  <c r="BM64" i="12"/>
  <c r="BL64" i="12"/>
  <c r="BK64" i="12"/>
  <c r="BJ64" i="12"/>
  <c r="BJ91" i="12" s="1"/>
  <c r="BI64" i="12"/>
  <c r="BH64" i="12"/>
  <c r="BH91" i="12" s="1"/>
  <c r="BG64" i="12"/>
  <c r="BF64" i="12"/>
  <c r="BE64" i="12"/>
  <c r="BD64" i="12"/>
  <c r="BC64" i="12"/>
  <c r="BB64" i="12"/>
  <c r="BB91" i="12" s="1"/>
  <c r="BA64" i="12"/>
  <c r="AZ64" i="12"/>
  <c r="AZ91" i="12" s="1"/>
  <c r="AY64" i="12"/>
  <c r="AX64" i="12"/>
  <c r="AW64" i="12"/>
  <c r="AV64" i="12"/>
  <c r="AU64" i="12"/>
  <c r="AT64" i="12"/>
  <c r="AT91" i="12" s="1"/>
  <c r="AS64" i="12"/>
  <c r="AR64" i="12"/>
  <c r="AQ64" i="12"/>
  <c r="AP64" i="12"/>
  <c r="AO64" i="12"/>
  <c r="AN64" i="12"/>
  <c r="AM64" i="12"/>
  <c r="AL64" i="12"/>
  <c r="AL91" i="12" s="1"/>
  <c r="AK64" i="12"/>
  <c r="AJ64" i="12"/>
  <c r="AI64" i="12"/>
  <c r="AH64" i="12"/>
  <c r="AG64" i="12"/>
  <c r="AF64" i="12"/>
  <c r="AF91" i="12" s="1"/>
  <c r="AE64" i="12"/>
  <c r="AD64" i="12"/>
  <c r="AD91" i="12" s="1"/>
  <c r="AC64" i="12"/>
  <c r="AB64" i="12"/>
  <c r="AA64" i="12"/>
  <c r="Z64" i="12"/>
  <c r="Y64" i="12"/>
  <c r="X64" i="12"/>
  <c r="W64" i="12"/>
  <c r="V64" i="12"/>
  <c r="V91" i="12" s="1"/>
  <c r="U64" i="12"/>
  <c r="T64" i="12"/>
  <c r="S64" i="12"/>
  <c r="R64" i="12"/>
  <c r="Q64" i="12"/>
  <c r="P64" i="12"/>
  <c r="P91" i="12" s="1"/>
  <c r="O64" i="12"/>
  <c r="N64" i="12"/>
  <c r="M64" i="12"/>
  <c r="L64" i="12"/>
  <c r="L91" i="12" s="1"/>
  <c r="K64" i="12"/>
  <c r="J64" i="12"/>
  <c r="J91" i="12" s="1"/>
  <c r="I64" i="12"/>
  <c r="H64" i="12"/>
  <c r="H91" i="12" s="1"/>
  <c r="G64" i="12"/>
  <c r="F64" i="12"/>
  <c r="E64" i="12"/>
  <c r="D64" i="12"/>
  <c r="D91" i="12" s="1"/>
  <c r="C64" i="12"/>
  <c r="CO57" i="12"/>
  <c r="CN57" i="12"/>
  <c r="CN90" i="12" s="1"/>
  <c r="CM57" i="12"/>
  <c r="CL57" i="12"/>
  <c r="CL90" i="12" s="1"/>
  <c r="CK57" i="12"/>
  <c r="CJ57" i="12"/>
  <c r="CJ90" i="12" s="1"/>
  <c r="CI57" i="12"/>
  <c r="CH57" i="12"/>
  <c r="CH90" i="12" s="1"/>
  <c r="CG57" i="12"/>
  <c r="CF57" i="12"/>
  <c r="CF90" i="12"/>
  <c r="CE57" i="12"/>
  <c r="CD57" i="12"/>
  <c r="CD90" i="12" s="1"/>
  <c r="CC57" i="12"/>
  <c r="CB57" i="12"/>
  <c r="CB90" i="12" s="1"/>
  <c r="CA57" i="12"/>
  <c r="BZ57" i="12"/>
  <c r="BZ90" i="12" s="1"/>
  <c r="BY57" i="12"/>
  <c r="BX57" i="12"/>
  <c r="BX90" i="12" s="1"/>
  <c r="BW57" i="12"/>
  <c r="BV57" i="12"/>
  <c r="BV90" i="12" s="1"/>
  <c r="BU57" i="12"/>
  <c r="BT57" i="12"/>
  <c r="BT90" i="12"/>
  <c r="BS57" i="12"/>
  <c r="BR57" i="12"/>
  <c r="BR90" i="12" s="1"/>
  <c r="BQ57" i="12"/>
  <c r="BP57" i="12"/>
  <c r="BP90" i="12" s="1"/>
  <c r="BO57" i="12"/>
  <c r="BN57" i="12"/>
  <c r="BN90" i="12" s="1"/>
  <c r="BM57" i="12"/>
  <c r="BL57" i="12"/>
  <c r="BL90" i="12" s="1"/>
  <c r="BK57" i="12"/>
  <c r="BJ57" i="12"/>
  <c r="BJ90" i="12" s="1"/>
  <c r="BI57" i="12"/>
  <c r="BH57" i="12"/>
  <c r="BH90" i="12" s="1"/>
  <c r="BG57" i="12"/>
  <c r="BF57" i="12"/>
  <c r="BF90" i="12" s="1"/>
  <c r="BE57" i="12"/>
  <c r="BD57" i="12"/>
  <c r="BD90" i="12" s="1"/>
  <c r="BC57" i="12"/>
  <c r="BB57" i="12"/>
  <c r="BB90" i="12" s="1"/>
  <c r="BA57" i="12"/>
  <c r="AZ57" i="12"/>
  <c r="AZ90" i="12" s="1"/>
  <c r="AY57" i="12"/>
  <c r="AX57" i="12"/>
  <c r="AX90" i="12" s="1"/>
  <c r="AW57" i="12"/>
  <c r="AV57" i="12"/>
  <c r="AV90" i="12" s="1"/>
  <c r="AU57" i="12"/>
  <c r="AT57" i="12"/>
  <c r="AT90" i="12" s="1"/>
  <c r="AS57" i="12"/>
  <c r="AR57" i="12"/>
  <c r="AR90" i="12" s="1"/>
  <c r="AQ57" i="12"/>
  <c r="AP57" i="12"/>
  <c r="AP90" i="12" s="1"/>
  <c r="AO57" i="12"/>
  <c r="AN57" i="12"/>
  <c r="AN90" i="12" s="1"/>
  <c r="AM57" i="12"/>
  <c r="AL57" i="12"/>
  <c r="AL90" i="12" s="1"/>
  <c r="AK57" i="12"/>
  <c r="AJ57" i="12"/>
  <c r="AJ90" i="12" s="1"/>
  <c r="AI57" i="12"/>
  <c r="AH57" i="12"/>
  <c r="AH90" i="12" s="1"/>
  <c r="AG57" i="12"/>
  <c r="AF57" i="12"/>
  <c r="AF90" i="12" s="1"/>
  <c r="AE57" i="12"/>
  <c r="AD57" i="12"/>
  <c r="AD90" i="12" s="1"/>
  <c r="AC57" i="12"/>
  <c r="AB57" i="12"/>
  <c r="AB90" i="12" s="1"/>
  <c r="AA57" i="12"/>
  <c r="Z57" i="12"/>
  <c r="Z90" i="12" s="1"/>
  <c r="Y57" i="12"/>
  <c r="X57" i="12"/>
  <c r="X90" i="12" s="1"/>
  <c r="W57" i="12"/>
  <c r="V57" i="12"/>
  <c r="V90" i="12" s="1"/>
  <c r="U57" i="12"/>
  <c r="T57" i="12"/>
  <c r="T90" i="12"/>
  <c r="S57" i="12"/>
  <c r="R57" i="12"/>
  <c r="R90" i="12" s="1"/>
  <c r="Q57" i="12"/>
  <c r="P57" i="12"/>
  <c r="P90" i="12" s="1"/>
  <c r="O57" i="12"/>
  <c r="N57" i="12"/>
  <c r="N90" i="12" s="1"/>
  <c r="M57" i="12"/>
  <c r="L57" i="12"/>
  <c r="L90" i="12" s="1"/>
  <c r="K57" i="12"/>
  <c r="J57" i="12"/>
  <c r="J90" i="12" s="1"/>
  <c r="I57" i="12"/>
  <c r="H57" i="12"/>
  <c r="H90" i="12" s="1"/>
  <c r="G57" i="12"/>
  <c r="F57" i="12"/>
  <c r="F90" i="12" s="1"/>
  <c r="E57" i="12"/>
  <c r="D57" i="12"/>
  <c r="D90" i="12" s="1"/>
  <c r="C57" i="12"/>
  <c r="CO50" i="12"/>
  <c r="CN50" i="12"/>
  <c r="CN89" i="12" s="1"/>
  <c r="CM50" i="12"/>
  <c r="CL50" i="12"/>
  <c r="CL89" i="12" s="1"/>
  <c r="CK50" i="12"/>
  <c r="CJ50" i="12"/>
  <c r="CJ89" i="12" s="1"/>
  <c r="CI50" i="12"/>
  <c r="CH50" i="12"/>
  <c r="CH89" i="12" s="1"/>
  <c r="CG50" i="12"/>
  <c r="CF50" i="12"/>
  <c r="CF89" i="12" s="1"/>
  <c r="CE50" i="12"/>
  <c r="CD50" i="12"/>
  <c r="CD89" i="12" s="1"/>
  <c r="CC50" i="12"/>
  <c r="CB50" i="12"/>
  <c r="CB89" i="12" s="1"/>
  <c r="CA50" i="12"/>
  <c r="BZ50" i="12"/>
  <c r="BZ89" i="12" s="1"/>
  <c r="BY50" i="12"/>
  <c r="BX50" i="12"/>
  <c r="BX89" i="12" s="1"/>
  <c r="BW50" i="12"/>
  <c r="BV50" i="12"/>
  <c r="BV89" i="12" s="1"/>
  <c r="BU50" i="12"/>
  <c r="BT50" i="12"/>
  <c r="BT89" i="12" s="1"/>
  <c r="BS50" i="12"/>
  <c r="BR50" i="12"/>
  <c r="BR89" i="12" s="1"/>
  <c r="BQ50" i="12"/>
  <c r="BP50" i="12"/>
  <c r="BP89" i="12" s="1"/>
  <c r="BO50" i="12"/>
  <c r="BN50" i="12"/>
  <c r="BN89" i="12" s="1"/>
  <c r="BM50" i="12"/>
  <c r="BL50" i="12"/>
  <c r="BL89" i="12" s="1"/>
  <c r="BK50" i="12"/>
  <c r="BJ50" i="12"/>
  <c r="BJ89" i="12" s="1"/>
  <c r="BI50" i="12"/>
  <c r="BH50" i="12"/>
  <c r="BH89" i="12" s="1"/>
  <c r="BG50" i="12"/>
  <c r="BF50" i="12"/>
  <c r="BF89" i="12" s="1"/>
  <c r="BE50" i="12"/>
  <c r="BD50" i="12"/>
  <c r="BD89" i="12" s="1"/>
  <c r="BC50" i="12"/>
  <c r="BB50" i="12"/>
  <c r="BB89" i="12" s="1"/>
  <c r="BA50" i="12"/>
  <c r="AZ50" i="12"/>
  <c r="AZ89" i="12" s="1"/>
  <c r="AY50" i="12"/>
  <c r="AX50" i="12"/>
  <c r="AX89" i="12" s="1"/>
  <c r="AW50" i="12"/>
  <c r="AV50" i="12"/>
  <c r="AV89" i="12" s="1"/>
  <c r="AU50" i="12"/>
  <c r="AT50" i="12"/>
  <c r="AT89" i="12" s="1"/>
  <c r="AS50" i="12"/>
  <c r="AR50" i="12"/>
  <c r="AR89" i="12" s="1"/>
  <c r="AQ50" i="12"/>
  <c r="AP50" i="12"/>
  <c r="AP89" i="12" s="1"/>
  <c r="AO50" i="12"/>
  <c r="AN50" i="12"/>
  <c r="AN89" i="12" s="1"/>
  <c r="AM50" i="12"/>
  <c r="AL50" i="12"/>
  <c r="AL89" i="12" s="1"/>
  <c r="AK50" i="12"/>
  <c r="AJ50" i="12"/>
  <c r="AJ89" i="12" s="1"/>
  <c r="AI50" i="12"/>
  <c r="AH50" i="12"/>
  <c r="AH89" i="12" s="1"/>
  <c r="AG50" i="12"/>
  <c r="AF50" i="12"/>
  <c r="AF89" i="12" s="1"/>
  <c r="AE50" i="12"/>
  <c r="AD50" i="12"/>
  <c r="AD89" i="12" s="1"/>
  <c r="AC50" i="12"/>
  <c r="AB50" i="12"/>
  <c r="AB89" i="12" s="1"/>
  <c r="AA50" i="12"/>
  <c r="Z50" i="12"/>
  <c r="Z89" i="12" s="1"/>
  <c r="Y50" i="12"/>
  <c r="X50" i="12"/>
  <c r="X89" i="12" s="1"/>
  <c r="W50" i="12"/>
  <c r="V50" i="12"/>
  <c r="V89" i="12" s="1"/>
  <c r="U50" i="12"/>
  <c r="T50" i="12"/>
  <c r="T89" i="12" s="1"/>
  <c r="S50" i="12"/>
  <c r="R50" i="12"/>
  <c r="R89" i="12" s="1"/>
  <c r="Q50" i="12"/>
  <c r="P50" i="12"/>
  <c r="P89" i="12" s="1"/>
  <c r="O50" i="12"/>
  <c r="N50" i="12"/>
  <c r="N89" i="12" s="1"/>
  <c r="M50" i="12"/>
  <c r="L50" i="12"/>
  <c r="L89" i="12" s="1"/>
  <c r="K50" i="12"/>
  <c r="J50" i="12"/>
  <c r="J89" i="12" s="1"/>
  <c r="I50" i="12"/>
  <c r="H50" i="12"/>
  <c r="H89" i="12" s="1"/>
  <c r="G50" i="12"/>
  <c r="F50" i="12"/>
  <c r="F89" i="12"/>
  <c r="E50" i="12"/>
  <c r="D50" i="12"/>
  <c r="D89" i="12" s="1"/>
  <c r="C50" i="12"/>
  <c r="CO43" i="12"/>
  <c r="CN43" i="12"/>
  <c r="CN88" i="12" s="1"/>
  <c r="CM43" i="12"/>
  <c r="CL43" i="12"/>
  <c r="CL88" i="12" s="1"/>
  <c r="CK43" i="12"/>
  <c r="CJ43" i="12"/>
  <c r="CJ88" i="12" s="1"/>
  <c r="CI43" i="12"/>
  <c r="CH43" i="12"/>
  <c r="CH88" i="12" s="1"/>
  <c r="CG43" i="12"/>
  <c r="CF43" i="12"/>
  <c r="CF88" i="12" s="1"/>
  <c r="CE43" i="12"/>
  <c r="CD43" i="12"/>
  <c r="CD88" i="12" s="1"/>
  <c r="CC43" i="12"/>
  <c r="CB43" i="12"/>
  <c r="CB88" i="12" s="1"/>
  <c r="CA43" i="12"/>
  <c r="BZ43" i="12"/>
  <c r="BZ88" i="12" s="1"/>
  <c r="BY43" i="12"/>
  <c r="BX43" i="12"/>
  <c r="BX88" i="12" s="1"/>
  <c r="BW43" i="12"/>
  <c r="BV43" i="12"/>
  <c r="BV88" i="12" s="1"/>
  <c r="BU43" i="12"/>
  <c r="BT43" i="12"/>
  <c r="BT88" i="12" s="1"/>
  <c r="BS43" i="12"/>
  <c r="BR43" i="12"/>
  <c r="BR88" i="12" s="1"/>
  <c r="BQ43" i="12"/>
  <c r="BP43" i="12"/>
  <c r="BP88" i="12" s="1"/>
  <c r="BO43" i="12"/>
  <c r="BN43" i="12"/>
  <c r="BN88" i="12" s="1"/>
  <c r="BM43" i="12"/>
  <c r="BL43" i="12"/>
  <c r="BL88" i="12" s="1"/>
  <c r="BK43" i="12"/>
  <c r="BJ43" i="12"/>
  <c r="BJ88" i="12" s="1"/>
  <c r="BI43" i="12"/>
  <c r="BH43" i="12"/>
  <c r="BH88" i="12" s="1"/>
  <c r="BG43" i="12"/>
  <c r="BF43" i="12"/>
  <c r="BF88" i="12" s="1"/>
  <c r="BE43" i="12"/>
  <c r="BD43" i="12"/>
  <c r="BD88" i="12" s="1"/>
  <c r="BC43" i="12"/>
  <c r="BB43" i="12"/>
  <c r="BB88" i="12" s="1"/>
  <c r="BA43" i="12"/>
  <c r="AZ43" i="12"/>
  <c r="AZ88" i="12" s="1"/>
  <c r="AY43" i="12"/>
  <c r="AX43" i="12"/>
  <c r="AX88" i="12"/>
  <c r="AW43" i="12"/>
  <c r="AV43" i="12"/>
  <c r="AV88" i="12" s="1"/>
  <c r="AU43" i="12"/>
  <c r="AT43" i="12"/>
  <c r="AT88" i="12"/>
  <c r="AS43" i="12"/>
  <c r="AR43" i="12"/>
  <c r="AR88" i="12" s="1"/>
  <c r="AQ43" i="12"/>
  <c r="AP43" i="12"/>
  <c r="AP88" i="12" s="1"/>
  <c r="AO43" i="12"/>
  <c r="AN43" i="12"/>
  <c r="AN88" i="12" s="1"/>
  <c r="AM43" i="12"/>
  <c r="AL43" i="12"/>
  <c r="AL88" i="12" s="1"/>
  <c r="AK43" i="12"/>
  <c r="AJ43" i="12"/>
  <c r="AJ88" i="12" s="1"/>
  <c r="AI43" i="12"/>
  <c r="AH43" i="12"/>
  <c r="AH88" i="12" s="1"/>
  <c r="AG43" i="12"/>
  <c r="AF43" i="12"/>
  <c r="AF88" i="12" s="1"/>
  <c r="AE43" i="12"/>
  <c r="AD43" i="12"/>
  <c r="AD88" i="12" s="1"/>
  <c r="AC43" i="12"/>
  <c r="AB43" i="12"/>
  <c r="AB88" i="12" s="1"/>
  <c r="AA43" i="12"/>
  <c r="Z43" i="12"/>
  <c r="Z88" i="12" s="1"/>
  <c r="Y43" i="12"/>
  <c r="X43" i="12"/>
  <c r="X88" i="12"/>
  <c r="W43" i="12"/>
  <c r="V43" i="12"/>
  <c r="V88" i="12" s="1"/>
  <c r="U43" i="12"/>
  <c r="T43" i="12"/>
  <c r="T88" i="12" s="1"/>
  <c r="S43" i="12"/>
  <c r="R43" i="12"/>
  <c r="R88" i="12" s="1"/>
  <c r="Q43" i="12"/>
  <c r="P43" i="12"/>
  <c r="P88" i="12" s="1"/>
  <c r="O43" i="12"/>
  <c r="N43" i="12"/>
  <c r="N88" i="12" s="1"/>
  <c r="M43" i="12"/>
  <c r="L43" i="12"/>
  <c r="L88" i="12" s="1"/>
  <c r="K43" i="12"/>
  <c r="J43" i="12"/>
  <c r="J88" i="12" s="1"/>
  <c r="I43" i="12"/>
  <c r="H43" i="12"/>
  <c r="H88" i="12" s="1"/>
  <c r="G43" i="12"/>
  <c r="F43" i="12"/>
  <c r="F88" i="12" s="1"/>
  <c r="E43" i="12"/>
  <c r="D43" i="12"/>
  <c r="D88" i="12" s="1"/>
  <c r="C43" i="12"/>
  <c r="CO36" i="12"/>
  <c r="CN36" i="12"/>
  <c r="CN87" i="12" s="1"/>
  <c r="CM36" i="12"/>
  <c r="CL36" i="12"/>
  <c r="CL87" i="12" s="1"/>
  <c r="CK36" i="12"/>
  <c r="CJ36" i="12"/>
  <c r="CJ87" i="12" s="1"/>
  <c r="CI36" i="12"/>
  <c r="CH36" i="12"/>
  <c r="CH87" i="12" s="1"/>
  <c r="CG36" i="12"/>
  <c r="CF36" i="12"/>
  <c r="CF87" i="12" s="1"/>
  <c r="CE36" i="12"/>
  <c r="CD36" i="12"/>
  <c r="CD87" i="12" s="1"/>
  <c r="CC36" i="12"/>
  <c r="CB36" i="12"/>
  <c r="CB87" i="12" s="1"/>
  <c r="CA36" i="12"/>
  <c r="BZ36" i="12"/>
  <c r="BZ87" i="12" s="1"/>
  <c r="BY36" i="12"/>
  <c r="BX36" i="12"/>
  <c r="BX87" i="12" s="1"/>
  <c r="BW36" i="12"/>
  <c r="BV36" i="12"/>
  <c r="BV87" i="12" s="1"/>
  <c r="BU36" i="12"/>
  <c r="BT36" i="12"/>
  <c r="BT87" i="12" s="1"/>
  <c r="BS36" i="12"/>
  <c r="BR36" i="12"/>
  <c r="BR87" i="12" s="1"/>
  <c r="BQ36" i="12"/>
  <c r="BP36" i="12"/>
  <c r="BP87" i="12" s="1"/>
  <c r="BO36" i="12"/>
  <c r="BN36" i="12"/>
  <c r="BN87" i="12" s="1"/>
  <c r="BM36" i="12"/>
  <c r="BL36" i="12"/>
  <c r="BL87" i="12" s="1"/>
  <c r="BK36" i="12"/>
  <c r="BJ36" i="12"/>
  <c r="BJ87" i="12" s="1"/>
  <c r="BI36" i="12"/>
  <c r="BH36" i="12"/>
  <c r="BH87" i="12" s="1"/>
  <c r="BG36" i="12"/>
  <c r="BF36" i="12"/>
  <c r="BF87" i="12" s="1"/>
  <c r="BE36" i="12"/>
  <c r="BD36" i="12"/>
  <c r="BD87" i="12" s="1"/>
  <c r="BC36" i="12"/>
  <c r="BB36" i="12"/>
  <c r="BB87" i="12" s="1"/>
  <c r="BA36" i="12"/>
  <c r="AZ36" i="12"/>
  <c r="AZ87" i="12" s="1"/>
  <c r="AY36" i="12"/>
  <c r="AX36" i="12"/>
  <c r="AX87" i="12" s="1"/>
  <c r="AW36" i="12"/>
  <c r="AV36" i="12"/>
  <c r="AV87" i="12" s="1"/>
  <c r="AU36" i="12"/>
  <c r="AT36" i="12"/>
  <c r="AT87" i="12" s="1"/>
  <c r="AS36" i="12"/>
  <c r="AR36" i="12"/>
  <c r="AR87" i="12" s="1"/>
  <c r="AQ36" i="12"/>
  <c r="AP36" i="12"/>
  <c r="AP87" i="12"/>
  <c r="AO36" i="12"/>
  <c r="AN36" i="12"/>
  <c r="AN87" i="12" s="1"/>
  <c r="AM36" i="12"/>
  <c r="AL36" i="12"/>
  <c r="AL87" i="12" s="1"/>
  <c r="AK36" i="12"/>
  <c r="AJ36" i="12"/>
  <c r="AJ87" i="12" s="1"/>
  <c r="AI36" i="12"/>
  <c r="AH36" i="12"/>
  <c r="AH87" i="12" s="1"/>
  <c r="AG36" i="12"/>
  <c r="AF36" i="12"/>
  <c r="AF87" i="12" s="1"/>
  <c r="AE36" i="12"/>
  <c r="AD36" i="12"/>
  <c r="AD87" i="12" s="1"/>
  <c r="AC36" i="12"/>
  <c r="AB36" i="12"/>
  <c r="AB87" i="12" s="1"/>
  <c r="AA36" i="12"/>
  <c r="Z36" i="12"/>
  <c r="Z87" i="12" s="1"/>
  <c r="Y36" i="12"/>
  <c r="X36" i="12"/>
  <c r="X87" i="12" s="1"/>
  <c r="W36" i="12"/>
  <c r="V36" i="12"/>
  <c r="V87" i="12" s="1"/>
  <c r="U36" i="12"/>
  <c r="T36" i="12"/>
  <c r="T87" i="12" s="1"/>
  <c r="S36" i="12"/>
  <c r="R36" i="12"/>
  <c r="R87" i="12"/>
  <c r="Q36" i="12"/>
  <c r="P36" i="12"/>
  <c r="P87" i="12" s="1"/>
  <c r="O36" i="12"/>
  <c r="N36" i="12"/>
  <c r="N87" i="12" s="1"/>
  <c r="M36" i="12"/>
  <c r="L36" i="12"/>
  <c r="L87" i="12" s="1"/>
  <c r="K36" i="12"/>
  <c r="J36" i="12"/>
  <c r="J87" i="12" s="1"/>
  <c r="I36" i="12"/>
  <c r="H36" i="12"/>
  <c r="H87" i="12" s="1"/>
  <c r="G36" i="12"/>
  <c r="F36" i="12"/>
  <c r="F87" i="12" s="1"/>
  <c r="E36" i="12"/>
  <c r="D36" i="12"/>
  <c r="D87" i="12" s="1"/>
  <c r="C36" i="12"/>
  <c r="CO29" i="12"/>
  <c r="CN29" i="12"/>
  <c r="CN86" i="12" s="1"/>
  <c r="CM29" i="12"/>
  <c r="CL29" i="12"/>
  <c r="CL86" i="12" s="1"/>
  <c r="CK29" i="12"/>
  <c r="CJ29" i="12"/>
  <c r="CJ86" i="12"/>
  <c r="CI29" i="12"/>
  <c r="CH29" i="12"/>
  <c r="CH86" i="12" s="1"/>
  <c r="CG29" i="12"/>
  <c r="CF29" i="12"/>
  <c r="CF86" i="12" s="1"/>
  <c r="CE29" i="12"/>
  <c r="CD29" i="12"/>
  <c r="CD86" i="12" s="1"/>
  <c r="CC29" i="12"/>
  <c r="CB29" i="12"/>
  <c r="CB86" i="12" s="1"/>
  <c r="CA29" i="12"/>
  <c r="BZ29" i="12"/>
  <c r="BZ86" i="12" s="1"/>
  <c r="BY29" i="12"/>
  <c r="BX29" i="12"/>
  <c r="BX86" i="12" s="1"/>
  <c r="BW29" i="12"/>
  <c r="BV29" i="12"/>
  <c r="BV86" i="12" s="1"/>
  <c r="BU29" i="12"/>
  <c r="BT29" i="12"/>
  <c r="BT86" i="12" s="1"/>
  <c r="BS29" i="12"/>
  <c r="BR29" i="12"/>
  <c r="BR86" i="12" s="1"/>
  <c r="BQ29" i="12"/>
  <c r="BP29" i="12"/>
  <c r="BP86" i="12" s="1"/>
  <c r="BO29" i="12"/>
  <c r="BN29" i="12"/>
  <c r="BN86" i="12" s="1"/>
  <c r="BM29" i="12"/>
  <c r="BL29" i="12"/>
  <c r="BL86" i="12" s="1"/>
  <c r="BK29" i="12"/>
  <c r="BJ29" i="12"/>
  <c r="BJ86" i="12" s="1"/>
  <c r="BI29" i="12"/>
  <c r="BH29" i="12"/>
  <c r="BH86" i="12" s="1"/>
  <c r="BG29" i="12"/>
  <c r="BF29" i="12"/>
  <c r="BF86" i="12" s="1"/>
  <c r="BE29" i="12"/>
  <c r="BD29" i="12"/>
  <c r="BD86" i="12" s="1"/>
  <c r="BC29" i="12"/>
  <c r="BB29" i="12"/>
  <c r="BB86" i="12" s="1"/>
  <c r="BA29" i="12"/>
  <c r="AZ29" i="12"/>
  <c r="AZ86" i="12" s="1"/>
  <c r="AY29" i="12"/>
  <c r="AX29" i="12"/>
  <c r="AX86" i="12" s="1"/>
  <c r="AW29" i="12"/>
  <c r="AV29" i="12"/>
  <c r="AV86" i="12" s="1"/>
  <c r="AU29" i="12"/>
  <c r="AT29" i="12"/>
  <c r="AT86" i="12" s="1"/>
  <c r="AS29" i="12"/>
  <c r="AR29" i="12"/>
  <c r="AR86" i="12"/>
  <c r="AQ29" i="12"/>
  <c r="AP29" i="12"/>
  <c r="AP86" i="12" s="1"/>
  <c r="AO29" i="12"/>
  <c r="AN29" i="12"/>
  <c r="AN86" i="12" s="1"/>
  <c r="AM29" i="12"/>
  <c r="AL29" i="12"/>
  <c r="AK29" i="12"/>
  <c r="AJ29" i="12"/>
  <c r="AJ86" i="12" s="1"/>
  <c r="AI29" i="12"/>
  <c r="AH29" i="12"/>
  <c r="AH86" i="12" s="1"/>
  <c r="AG29" i="12"/>
  <c r="AF29" i="12"/>
  <c r="AF86" i="12" s="1"/>
  <c r="AE29" i="12"/>
  <c r="AD29" i="12"/>
  <c r="AD86" i="12" s="1"/>
  <c r="AC29" i="12"/>
  <c r="AB29" i="12"/>
  <c r="AB86" i="12" s="1"/>
  <c r="AA29" i="12"/>
  <c r="Z29" i="12"/>
  <c r="Z86" i="12" s="1"/>
  <c r="Y29" i="12"/>
  <c r="X29" i="12"/>
  <c r="X86" i="12" s="1"/>
  <c r="W29" i="12"/>
  <c r="V29" i="12"/>
  <c r="V86" i="12" s="1"/>
  <c r="U29" i="12"/>
  <c r="T29" i="12"/>
  <c r="T86" i="12" s="1"/>
  <c r="S29" i="12"/>
  <c r="R29" i="12"/>
  <c r="R86" i="12" s="1"/>
  <c r="Q29" i="12"/>
  <c r="P29" i="12"/>
  <c r="P86" i="12" s="1"/>
  <c r="O29" i="12"/>
  <c r="N29" i="12"/>
  <c r="N86" i="12" s="1"/>
  <c r="M29" i="12"/>
  <c r="L29" i="12"/>
  <c r="L86" i="12" s="1"/>
  <c r="K29" i="12"/>
  <c r="J29" i="12"/>
  <c r="J86" i="12" s="1"/>
  <c r="I29" i="12"/>
  <c r="H29" i="12"/>
  <c r="H86" i="12" s="1"/>
  <c r="G29" i="12"/>
  <c r="F29" i="12"/>
  <c r="F86" i="12" s="1"/>
  <c r="E29" i="12"/>
  <c r="D29" i="12"/>
  <c r="D86" i="12" s="1"/>
  <c r="C29" i="12"/>
  <c r="CO22" i="12"/>
  <c r="CN22" i="12"/>
  <c r="CN85" i="12" s="1"/>
  <c r="CM22" i="12"/>
  <c r="CL22" i="12"/>
  <c r="CL85" i="12" s="1"/>
  <c r="CK22" i="12"/>
  <c r="CJ22" i="12"/>
  <c r="CJ85" i="12" s="1"/>
  <c r="CI22" i="12"/>
  <c r="CH22" i="12"/>
  <c r="CH85" i="12" s="1"/>
  <c r="CG22" i="12"/>
  <c r="CF22" i="12"/>
  <c r="CF85" i="12" s="1"/>
  <c r="CE22" i="12"/>
  <c r="CD22" i="12"/>
  <c r="CD85" i="12" s="1"/>
  <c r="CC22" i="12"/>
  <c r="CB22" i="12"/>
  <c r="CB85" i="12" s="1"/>
  <c r="CA22" i="12"/>
  <c r="BZ22" i="12"/>
  <c r="BZ85" i="12" s="1"/>
  <c r="BY22" i="12"/>
  <c r="BX22" i="12"/>
  <c r="BX85" i="12" s="1"/>
  <c r="BW22" i="12"/>
  <c r="BV22" i="12"/>
  <c r="BV85" i="12" s="1"/>
  <c r="BU22" i="12"/>
  <c r="BT22" i="12"/>
  <c r="BT85" i="12" s="1"/>
  <c r="BS22" i="12"/>
  <c r="BR22" i="12"/>
  <c r="BR85" i="12" s="1"/>
  <c r="BQ22" i="12"/>
  <c r="BP22" i="12"/>
  <c r="BP85" i="12" s="1"/>
  <c r="BO22" i="12"/>
  <c r="BN22" i="12"/>
  <c r="BN85" i="12" s="1"/>
  <c r="BM22" i="12"/>
  <c r="BL22" i="12"/>
  <c r="BL85" i="12" s="1"/>
  <c r="BK22" i="12"/>
  <c r="BJ22" i="12"/>
  <c r="BJ85" i="12"/>
  <c r="BI22" i="12"/>
  <c r="BH22" i="12"/>
  <c r="BH85" i="12" s="1"/>
  <c r="BG22" i="12"/>
  <c r="BF22" i="12"/>
  <c r="BF85" i="12" s="1"/>
  <c r="BE22" i="12"/>
  <c r="BD22" i="12"/>
  <c r="BD85" i="12" s="1"/>
  <c r="BC22" i="12"/>
  <c r="BB22" i="12"/>
  <c r="BB85" i="12" s="1"/>
  <c r="BA22" i="12"/>
  <c r="AZ22" i="12"/>
  <c r="AZ85" i="12" s="1"/>
  <c r="AY22" i="12"/>
  <c r="AX22" i="12"/>
  <c r="AX85" i="12"/>
  <c r="AW22" i="12"/>
  <c r="AV22" i="12"/>
  <c r="AV85" i="12" s="1"/>
  <c r="AU22" i="12"/>
  <c r="AT22" i="12"/>
  <c r="AT85" i="12" s="1"/>
  <c r="AS22" i="12"/>
  <c r="AR22" i="12"/>
  <c r="AR85" i="12" s="1"/>
  <c r="AQ22" i="12"/>
  <c r="AP22" i="12"/>
  <c r="AP85" i="12" s="1"/>
  <c r="AO22" i="12"/>
  <c r="AN22" i="12"/>
  <c r="AN85" i="12" s="1"/>
  <c r="AM22" i="12"/>
  <c r="AL22" i="12"/>
  <c r="AL85" i="12" s="1"/>
  <c r="AK22" i="12"/>
  <c r="AJ22" i="12"/>
  <c r="AJ85" i="12" s="1"/>
  <c r="AI22" i="12"/>
  <c r="AH22" i="12"/>
  <c r="AH85" i="12" s="1"/>
  <c r="AG22" i="12"/>
  <c r="AF22" i="12"/>
  <c r="AF85" i="12" s="1"/>
  <c r="AE22" i="12"/>
  <c r="AD22" i="12"/>
  <c r="AD85" i="12" s="1"/>
  <c r="AC22" i="12"/>
  <c r="AB22" i="12"/>
  <c r="AB85" i="12" s="1"/>
  <c r="AA22" i="12"/>
  <c r="Z22" i="12"/>
  <c r="Z85" i="12" s="1"/>
  <c r="Y22" i="12"/>
  <c r="X22" i="12"/>
  <c r="X85" i="12" s="1"/>
  <c r="W22" i="12"/>
  <c r="V22" i="12"/>
  <c r="V85" i="12" s="1"/>
  <c r="U22" i="12"/>
  <c r="T22" i="12"/>
  <c r="T85" i="12"/>
  <c r="S22" i="12"/>
  <c r="R22" i="12"/>
  <c r="R85" i="12"/>
  <c r="Q22" i="12"/>
  <c r="P22" i="12"/>
  <c r="P85" i="12" s="1"/>
  <c r="O22" i="12"/>
  <c r="N22" i="12"/>
  <c r="N85" i="12" s="1"/>
  <c r="M22" i="12"/>
  <c r="L22" i="12"/>
  <c r="L85" i="12"/>
  <c r="K22" i="12"/>
  <c r="J22" i="12"/>
  <c r="J85" i="12" s="1"/>
  <c r="I22" i="12"/>
  <c r="H22" i="12"/>
  <c r="H85" i="12" s="1"/>
  <c r="G22" i="12"/>
  <c r="F22" i="12"/>
  <c r="F85" i="12" s="1"/>
  <c r="E22" i="12"/>
  <c r="D22" i="12"/>
  <c r="D85" i="12" s="1"/>
  <c r="CO15" i="12"/>
  <c r="CN15" i="12"/>
  <c r="CN84" i="12" s="1"/>
  <c r="CM15" i="12"/>
  <c r="CL15" i="12"/>
  <c r="CL84" i="12" s="1"/>
  <c r="CK15" i="12"/>
  <c r="CJ15" i="12"/>
  <c r="CJ84" i="12" s="1"/>
  <c r="CI15" i="12"/>
  <c r="CH15" i="12"/>
  <c r="CH84" i="12" s="1"/>
  <c r="CG15" i="12"/>
  <c r="CF15" i="12"/>
  <c r="CF84" i="12" s="1"/>
  <c r="CE15" i="12"/>
  <c r="CD15" i="12"/>
  <c r="CD84" i="12" s="1"/>
  <c r="CC15" i="12"/>
  <c r="CB15" i="12"/>
  <c r="CB84" i="12" s="1"/>
  <c r="CA15" i="12"/>
  <c r="BZ15" i="12"/>
  <c r="BZ84" i="12" s="1"/>
  <c r="BY15" i="12"/>
  <c r="BX15" i="12"/>
  <c r="BX84" i="12" s="1"/>
  <c r="BW15" i="12"/>
  <c r="BV15" i="12"/>
  <c r="BV84" i="12" s="1"/>
  <c r="BU15" i="12"/>
  <c r="BT15" i="12"/>
  <c r="BT84" i="12" s="1"/>
  <c r="BS15" i="12"/>
  <c r="BR15" i="12"/>
  <c r="BR84" i="12" s="1"/>
  <c r="BQ15" i="12"/>
  <c r="BP15" i="12"/>
  <c r="BP84" i="12" s="1"/>
  <c r="BO15" i="12"/>
  <c r="BN15" i="12"/>
  <c r="BN84" i="12" s="1"/>
  <c r="BM15" i="12"/>
  <c r="BL15" i="12"/>
  <c r="BL84" i="12" s="1"/>
  <c r="BK15" i="12"/>
  <c r="BJ15" i="12"/>
  <c r="BJ84" i="12" s="1"/>
  <c r="BI15" i="12"/>
  <c r="BH15" i="12"/>
  <c r="BH84" i="12" s="1"/>
  <c r="BG15" i="12"/>
  <c r="BF15" i="12"/>
  <c r="BF84" i="12" s="1"/>
  <c r="BE15" i="12"/>
  <c r="BD15" i="12"/>
  <c r="BD84" i="12" s="1"/>
  <c r="BC15" i="12"/>
  <c r="BB15" i="12"/>
  <c r="BB84" i="12" s="1"/>
  <c r="BA15" i="12"/>
  <c r="AZ15" i="12"/>
  <c r="AZ84" i="12" s="1"/>
  <c r="AY15" i="12"/>
  <c r="AX15" i="12"/>
  <c r="AX84" i="12" s="1"/>
  <c r="AW15" i="12"/>
  <c r="AV15" i="12"/>
  <c r="AV84" i="12"/>
  <c r="AU15" i="12"/>
  <c r="AT15" i="12"/>
  <c r="AT84" i="12"/>
  <c r="AS15" i="12"/>
  <c r="AR15" i="12"/>
  <c r="AR84" i="12" s="1"/>
  <c r="AQ15" i="12"/>
  <c r="AP15" i="12"/>
  <c r="AP84" i="12" s="1"/>
  <c r="AO15" i="12"/>
  <c r="AN15" i="12"/>
  <c r="AN84" i="12" s="1"/>
  <c r="AM15" i="12"/>
  <c r="AL15" i="12"/>
  <c r="AL84" i="12" s="1"/>
  <c r="AK15" i="12"/>
  <c r="AJ15" i="12"/>
  <c r="AJ84" i="12" s="1"/>
  <c r="AI15" i="12"/>
  <c r="AH15" i="12"/>
  <c r="AH84" i="12" s="1"/>
  <c r="AG15" i="12"/>
  <c r="AF15" i="12"/>
  <c r="AF84" i="12" s="1"/>
  <c r="AE15" i="12"/>
  <c r="AD15" i="12"/>
  <c r="AD84" i="12" s="1"/>
  <c r="AC15" i="12"/>
  <c r="AB15" i="12"/>
  <c r="AB84" i="12" s="1"/>
  <c r="AA15" i="12"/>
  <c r="Z15" i="12"/>
  <c r="Z84" i="12" s="1"/>
  <c r="Y15" i="12"/>
  <c r="X15" i="12"/>
  <c r="X84" i="12" s="1"/>
  <c r="W15" i="12"/>
  <c r="V15" i="12"/>
  <c r="V84" i="12" s="1"/>
  <c r="U15" i="12"/>
  <c r="T15" i="12"/>
  <c r="T84" i="12" s="1"/>
  <c r="S15" i="12"/>
  <c r="R15" i="12"/>
  <c r="R84" i="12" s="1"/>
  <c r="Q15" i="12"/>
  <c r="P15" i="12"/>
  <c r="P84" i="12" s="1"/>
  <c r="O15" i="12"/>
  <c r="N15" i="12"/>
  <c r="N84" i="12" s="1"/>
  <c r="M15" i="12"/>
  <c r="L15" i="12"/>
  <c r="L84" i="12" s="1"/>
  <c r="K15" i="12"/>
  <c r="J15" i="12"/>
  <c r="J84" i="12" s="1"/>
  <c r="I15" i="12"/>
  <c r="H15" i="12"/>
  <c r="H84" i="12" s="1"/>
  <c r="G15" i="12"/>
  <c r="F15" i="12"/>
  <c r="F84" i="12" s="1"/>
  <c r="E15" i="12"/>
  <c r="D15" i="12"/>
  <c r="D84" i="12" s="1"/>
  <c r="CO9" i="12"/>
  <c r="CO16" i="12" s="1"/>
  <c r="CO23" i="12" s="1"/>
  <c r="CO30" i="12" s="1"/>
  <c r="CO37" i="12" s="1"/>
  <c r="CO44" i="12" s="1"/>
  <c r="CO51" i="12" s="1"/>
  <c r="CO58" i="12" s="1"/>
  <c r="CO65" i="12" s="1"/>
  <c r="CN9" i="12"/>
  <c r="CN16" i="12" s="1"/>
  <c r="CN23" i="12" s="1"/>
  <c r="CN30" i="12" s="1"/>
  <c r="CN37" i="12" s="1"/>
  <c r="CN44" i="12" s="1"/>
  <c r="CN51" i="12" s="1"/>
  <c r="CN58" i="12" s="1"/>
  <c r="CN65" i="12" s="1"/>
  <c r="CN71" i="12" s="1"/>
  <c r="CN78" i="12" s="1"/>
  <c r="CM9" i="12"/>
  <c r="CM16" i="12"/>
  <c r="CM23" i="12" s="1"/>
  <c r="CM30" i="12" s="1"/>
  <c r="CM37" i="12" s="1"/>
  <c r="CM44" i="12" s="1"/>
  <c r="CM51" i="12" s="1"/>
  <c r="CM58" i="12" s="1"/>
  <c r="CM65" i="12" s="1"/>
  <c r="CM71" i="12" s="1"/>
  <c r="CM78" i="12" s="1"/>
  <c r="CL9" i="12"/>
  <c r="CL16" i="12" s="1"/>
  <c r="CL23" i="12" s="1"/>
  <c r="CL30" i="12" s="1"/>
  <c r="CL37" i="12" s="1"/>
  <c r="CL44" i="12" s="1"/>
  <c r="CL51" i="12" s="1"/>
  <c r="CL58" i="12" s="1"/>
  <c r="CL65" i="12" s="1"/>
  <c r="CK9" i="12"/>
  <c r="CK16" i="12" s="1"/>
  <c r="CK23" i="12" s="1"/>
  <c r="CK30" i="12" s="1"/>
  <c r="CK37" i="12" s="1"/>
  <c r="CK44" i="12" s="1"/>
  <c r="CK51" i="12" s="1"/>
  <c r="CK58" i="12" s="1"/>
  <c r="CK65" i="12" s="1"/>
  <c r="CJ9" i="12"/>
  <c r="CJ16" i="12" s="1"/>
  <c r="CJ23" i="12" s="1"/>
  <c r="CJ30" i="12" s="1"/>
  <c r="CJ37" i="12" s="1"/>
  <c r="CJ44" i="12" s="1"/>
  <c r="CJ51" i="12" s="1"/>
  <c r="CJ58" i="12" s="1"/>
  <c r="CJ65" i="12" s="1"/>
  <c r="CJ71" i="12" s="1"/>
  <c r="CJ78" i="12" s="1"/>
  <c r="CI9" i="12"/>
  <c r="CI16" i="12" s="1"/>
  <c r="CI23" i="12" s="1"/>
  <c r="CI30" i="12" s="1"/>
  <c r="CI37" i="12" s="1"/>
  <c r="CI44" i="12" s="1"/>
  <c r="CI51" i="12" s="1"/>
  <c r="CI58" i="12" s="1"/>
  <c r="CI65" i="12" s="1"/>
  <c r="CH9" i="12"/>
  <c r="CH16" i="12" s="1"/>
  <c r="CH23" i="12" s="1"/>
  <c r="CH30" i="12" s="1"/>
  <c r="CH37" i="12" s="1"/>
  <c r="CH44" i="12" s="1"/>
  <c r="CH51" i="12" s="1"/>
  <c r="CH58" i="12" s="1"/>
  <c r="CH65" i="12" s="1"/>
  <c r="CG9" i="12"/>
  <c r="CG16" i="12" s="1"/>
  <c r="CG23" i="12" s="1"/>
  <c r="CG30" i="12" s="1"/>
  <c r="CG37" i="12" s="1"/>
  <c r="CG44" i="12" s="1"/>
  <c r="CG51" i="12" s="1"/>
  <c r="CG58" i="12" s="1"/>
  <c r="CG65" i="12" s="1"/>
  <c r="CF9" i="12"/>
  <c r="CF16" i="12" s="1"/>
  <c r="CF23" i="12" s="1"/>
  <c r="CF30" i="12" s="1"/>
  <c r="CF37" i="12" s="1"/>
  <c r="CF44" i="12" s="1"/>
  <c r="CF51" i="12" s="1"/>
  <c r="CF58" i="12" s="1"/>
  <c r="CF65" i="12" s="1"/>
  <c r="CF71" i="12" s="1"/>
  <c r="CF78" i="12" s="1"/>
  <c r="CE9" i="12"/>
  <c r="CE16" i="12" s="1"/>
  <c r="CE23" i="12" s="1"/>
  <c r="CE30" i="12" s="1"/>
  <c r="CE37" i="12" s="1"/>
  <c r="CE44" i="12" s="1"/>
  <c r="CE51" i="12" s="1"/>
  <c r="CE58" i="12" s="1"/>
  <c r="CE65" i="12" s="1"/>
  <c r="CD9" i="12"/>
  <c r="CD16" i="12" s="1"/>
  <c r="CD23" i="12" s="1"/>
  <c r="CD30" i="12" s="1"/>
  <c r="CD37" i="12" s="1"/>
  <c r="CD44" i="12" s="1"/>
  <c r="CD51" i="12" s="1"/>
  <c r="CD58" i="12" s="1"/>
  <c r="CD65" i="12" s="1"/>
  <c r="CD71" i="12" s="1"/>
  <c r="CD78" i="12" s="1"/>
  <c r="CC9" i="12"/>
  <c r="CC16" i="12" s="1"/>
  <c r="CC23" i="12" s="1"/>
  <c r="CC30" i="12" s="1"/>
  <c r="CC37" i="12" s="1"/>
  <c r="CC44" i="12" s="1"/>
  <c r="CC51" i="12" s="1"/>
  <c r="CC58" i="12" s="1"/>
  <c r="CC65" i="12" s="1"/>
  <c r="CC71" i="12" s="1"/>
  <c r="CC78" i="12" s="1"/>
  <c r="CB9" i="12"/>
  <c r="CB16" i="12" s="1"/>
  <c r="CB23" i="12" s="1"/>
  <c r="CB30" i="12" s="1"/>
  <c r="CB37" i="12" s="1"/>
  <c r="CB44" i="12" s="1"/>
  <c r="CB51" i="12" s="1"/>
  <c r="CB58" i="12" s="1"/>
  <c r="CB65" i="12" s="1"/>
  <c r="CA9" i="12"/>
  <c r="CA16" i="12" s="1"/>
  <c r="CA23" i="12" s="1"/>
  <c r="CA30" i="12" s="1"/>
  <c r="CA37" i="12" s="1"/>
  <c r="CA44" i="12" s="1"/>
  <c r="CA51" i="12" s="1"/>
  <c r="CA58" i="12" s="1"/>
  <c r="CA65" i="12" s="1"/>
  <c r="CA71" i="12" s="1"/>
  <c r="CA78" i="12" s="1"/>
  <c r="BZ9" i="12"/>
  <c r="BZ16" i="12" s="1"/>
  <c r="BZ23" i="12" s="1"/>
  <c r="BZ30" i="12" s="1"/>
  <c r="BZ37" i="12" s="1"/>
  <c r="BZ44" i="12" s="1"/>
  <c r="BZ51" i="12" s="1"/>
  <c r="BZ58" i="12" s="1"/>
  <c r="BZ65" i="12" s="1"/>
  <c r="BZ71" i="12" s="1"/>
  <c r="BZ78" i="12" s="1"/>
  <c r="BY9" i="12"/>
  <c r="BY16" i="12" s="1"/>
  <c r="BY23" i="12" s="1"/>
  <c r="BY30" i="12" s="1"/>
  <c r="BY37" i="12" s="1"/>
  <c r="BY44" i="12" s="1"/>
  <c r="BY51" i="12" s="1"/>
  <c r="BY58" i="12" s="1"/>
  <c r="BY65" i="12" s="1"/>
  <c r="BY71" i="12" s="1"/>
  <c r="BY78" i="12" s="1"/>
  <c r="BX9" i="12"/>
  <c r="BX16" i="12"/>
  <c r="BX23" i="12" s="1"/>
  <c r="BX30" i="12" s="1"/>
  <c r="BX37" i="12" s="1"/>
  <c r="BX44" i="12" s="1"/>
  <c r="BX51" i="12" s="1"/>
  <c r="BX58" i="12" s="1"/>
  <c r="BX65" i="12" s="1"/>
  <c r="BX71" i="12" s="1"/>
  <c r="BX78" i="12" s="1"/>
  <c r="BW9" i="12"/>
  <c r="BW16" i="12" s="1"/>
  <c r="BW23" i="12" s="1"/>
  <c r="BW30" i="12" s="1"/>
  <c r="BW37" i="12" s="1"/>
  <c r="BW44" i="12" s="1"/>
  <c r="BW51" i="12" s="1"/>
  <c r="BW58" i="12" s="1"/>
  <c r="BW65" i="12" s="1"/>
  <c r="BV9" i="12"/>
  <c r="BV16" i="12" s="1"/>
  <c r="BV23" i="12" s="1"/>
  <c r="BV30" i="12" s="1"/>
  <c r="BV37" i="12" s="1"/>
  <c r="BV44" i="12" s="1"/>
  <c r="BV51" i="12" s="1"/>
  <c r="BV58" i="12" s="1"/>
  <c r="BV65" i="12" s="1"/>
  <c r="BU9" i="12"/>
  <c r="BU16" i="12" s="1"/>
  <c r="BU23" i="12" s="1"/>
  <c r="BU30" i="12" s="1"/>
  <c r="BU37" i="12" s="1"/>
  <c r="BU44" i="12" s="1"/>
  <c r="BU51" i="12" s="1"/>
  <c r="BU58" i="12" s="1"/>
  <c r="BU65" i="12" s="1"/>
  <c r="BT9" i="12"/>
  <c r="BT16" i="12" s="1"/>
  <c r="BT23" i="12" s="1"/>
  <c r="BT30" i="12" s="1"/>
  <c r="BT37" i="12" s="1"/>
  <c r="BT44" i="12" s="1"/>
  <c r="BT51" i="12" s="1"/>
  <c r="BT58" i="12" s="1"/>
  <c r="BT65" i="12" s="1"/>
  <c r="BS9" i="12"/>
  <c r="BS16" i="12" s="1"/>
  <c r="BS23" i="12" s="1"/>
  <c r="BS30" i="12" s="1"/>
  <c r="BS37" i="12" s="1"/>
  <c r="BS44" i="12" s="1"/>
  <c r="BS51" i="12" s="1"/>
  <c r="BS58" i="12" s="1"/>
  <c r="BS65" i="12" s="1"/>
  <c r="BS71" i="12" s="1"/>
  <c r="BS78" i="12" s="1"/>
  <c r="BR9" i="12"/>
  <c r="BR16" i="12" s="1"/>
  <c r="BR23" i="12" s="1"/>
  <c r="BR30" i="12" s="1"/>
  <c r="BR37" i="12" s="1"/>
  <c r="BR44" i="12" s="1"/>
  <c r="BR51" i="12" s="1"/>
  <c r="BR58" i="12" s="1"/>
  <c r="BR65" i="12" s="1"/>
  <c r="BQ9" i="12"/>
  <c r="BQ16" i="12" s="1"/>
  <c r="BQ23" i="12" s="1"/>
  <c r="BQ30" i="12" s="1"/>
  <c r="BQ37" i="12" s="1"/>
  <c r="BQ44" i="12" s="1"/>
  <c r="BQ51" i="12" s="1"/>
  <c r="BQ58" i="12" s="1"/>
  <c r="BQ65" i="12" s="1"/>
  <c r="BQ71" i="12" s="1"/>
  <c r="BQ78" i="12" s="1"/>
  <c r="BP9" i="12"/>
  <c r="BP16" i="12"/>
  <c r="BP23" i="12" s="1"/>
  <c r="BP30" i="12" s="1"/>
  <c r="BP37" i="12" s="1"/>
  <c r="BP44" i="12" s="1"/>
  <c r="BP51" i="12" s="1"/>
  <c r="BP58" i="12" s="1"/>
  <c r="BP65" i="12" s="1"/>
  <c r="BP71" i="12" s="1"/>
  <c r="BP78" i="12" s="1"/>
  <c r="BO9" i="12"/>
  <c r="BO16" i="12" s="1"/>
  <c r="BO23" i="12" s="1"/>
  <c r="BO30" i="12" s="1"/>
  <c r="BO37" i="12" s="1"/>
  <c r="BO44" i="12" s="1"/>
  <c r="BO51" i="12" s="1"/>
  <c r="BO58" i="12" s="1"/>
  <c r="BO65" i="12" s="1"/>
  <c r="BO71" i="12" s="1"/>
  <c r="BO78" i="12" s="1"/>
  <c r="BN9" i="12"/>
  <c r="BN16" i="12" s="1"/>
  <c r="BN23" i="12" s="1"/>
  <c r="BN30" i="12" s="1"/>
  <c r="BN37" i="12" s="1"/>
  <c r="BN44" i="12" s="1"/>
  <c r="BN51" i="12" s="1"/>
  <c r="BN58" i="12" s="1"/>
  <c r="BN65" i="12" s="1"/>
  <c r="BN71" i="12" s="1"/>
  <c r="BN78" i="12" s="1"/>
  <c r="BM9" i="12"/>
  <c r="BM16" i="12" s="1"/>
  <c r="BM23" i="12" s="1"/>
  <c r="BM30" i="12" s="1"/>
  <c r="BM37" i="12" s="1"/>
  <c r="BM44" i="12" s="1"/>
  <c r="BM51" i="12" s="1"/>
  <c r="BM58" i="12" s="1"/>
  <c r="BM65" i="12" s="1"/>
  <c r="BL9" i="12"/>
  <c r="BL16" i="12" s="1"/>
  <c r="BL23" i="12" s="1"/>
  <c r="BL30" i="12" s="1"/>
  <c r="BL37" i="12" s="1"/>
  <c r="BL44" i="12" s="1"/>
  <c r="BL51" i="12" s="1"/>
  <c r="BL58" i="12" s="1"/>
  <c r="BL65" i="12" s="1"/>
  <c r="BK9" i="12"/>
  <c r="BK16" i="12" s="1"/>
  <c r="BK23" i="12" s="1"/>
  <c r="BK30" i="12" s="1"/>
  <c r="BK37" i="12" s="1"/>
  <c r="BK44" i="12" s="1"/>
  <c r="BK51" i="12" s="1"/>
  <c r="BK58" i="12" s="1"/>
  <c r="BK65" i="12" s="1"/>
  <c r="BJ9" i="12"/>
  <c r="BJ16" i="12" s="1"/>
  <c r="BJ23" i="12" s="1"/>
  <c r="BJ30" i="12" s="1"/>
  <c r="BJ37" i="12" s="1"/>
  <c r="BJ44" i="12" s="1"/>
  <c r="BJ51" i="12" s="1"/>
  <c r="BJ58" i="12" s="1"/>
  <c r="BJ65" i="12" s="1"/>
  <c r="BI9" i="12"/>
  <c r="BI16" i="12" s="1"/>
  <c r="BI23" i="12" s="1"/>
  <c r="BI30" i="12" s="1"/>
  <c r="BI37" i="12" s="1"/>
  <c r="BI44" i="12" s="1"/>
  <c r="BI51" i="12" s="1"/>
  <c r="BI58" i="12" s="1"/>
  <c r="BI65" i="12" s="1"/>
  <c r="BI71" i="12" s="1"/>
  <c r="BI78" i="12" s="1"/>
  <c r="BH9" i="12"/>
  <c r="BH16" i="12" s="1"/>
  <c r="BH23" i="12" s="1"/>
  <c r="BH30" i="12" s="1"/>
  <c r="BH37" i="12" s="1"/>
  <c r="BH44" i="12" s="1"/>
  <c r="BH51" i="12" s="1"/>
  <c r="BH58" i="12" s="1"/>
  <c r="BH65" i="12" s="1"/>
  <c r="BH71" i="12" s="1"/>
  <c r="BH78" i="12" s="1"/>
  <c r="BG9" i="12"/>
  <c r="BG16" i="12" s="1"/>
  <c r="BG23" i="12" s="1"/>
  <c r="BG30" i="12" s="1"/>
  <c r="BG37" i="12" s="1"/>
  <c r="BG44" i="12" s="1"/>
  <c r="BG51" i="12" s="1"/>
  <c r="BG58" i="12" s="1"/>
  <c r="BG65" i="12" s="1"/>
  <c r="BF9" i="12"/>
  <c r="BF16" i="12" s="1"/>
  <c r="BF23" i="12" s="1"/>
  <c r="BF30" i="12" s="1"/>
  <c r="BF37" i="12" s="1"/>
  <c r="BF44" i="12" s="1"/>
  <c r="BF51" i="12" s="1"/>
  <c r="BF58" i="12" s="1"/>
  <c r="BF65" i="12" s="1"/>
  <c r="BF71" i="12" s="1"/>
  <c r="BF78" i="12" s="1"/>
  <c r="BE9" i="12"/>
  <c r="BE16" i="12" s="1"/>
  <c r="BE23" i="12" s="1"/>
  <c r="BE30" i="12" s="1"/>
  <c r="BE37" i="12" s="1"/>
  <c r="BE44" i="12" s="1"/>
  <c r="BE51" i="12" s="1"/>
  <c r="BE58" i="12" s="1"/>
  <c r="BE65" i="12" s="1"/>
  <c r="BD9" i="12"/>
  <c r="BD16" i="12" s="1"/>
  <c r="BD23" i="12" s="1"/>
  <c r="BD30" i="12" s="1"/>
  <c r="BD37" i="12" s="1"/>
  <c r="BD44" i="12" s="1"/>
  <c r="BD51" i="12" s="1"/>
  <c r="BD58" i="12" s="1"/>
  <c r="BD65" i="12" s="1"/>
  <c r="BD71" i="12" s="1"/>
  <c r="BD78" i="12" s="1"/>
  <c r="BC9" i="12"/>
  <c r="BC16" i="12" s="1"/>
  <c r="BC23" i="12" s="1"/>
  <c r="BC30" i="12" s="1"/>
  <c r="BC37" i="12" s="1"/>
  <c r="BC44" i="12" s="1"/>
  <c r="BC51" i="12" s="1"/>
  <c r="BC58" i="12"/>
  <c r="BC65" i="12" s="1"/>
  <c r="BC71" i="12" s="1"/>
  <c r="BC78" i="12" s="1"/>
  <c r="BB9" i="12"/>
  <c r="BB16" i="12" s="1"/>
  <c r="BB23" i="12" s="1"/>
  <c r="BB30" i="12" s="1"/>
  <c r="BB37" i="12" s="1"/>
  <c r="BB44" i="12" s="1"/>
  <c r="BB51" i="12" s="1"/>
  <c r="BB58" i="12" s="1"/>
  <c r="BB65" i="12" s="1"/>
  <c r="BB71" i="12" s="1"/>
  <c r="BB78" i="12" s="1"/>
  <c r="BA9" i="12"/>
  <c r="BA16" i="12" s="1"/>
  <c r="BA23" i="12" s="1"/>
  <c r="BA30" i="12" s="1"/>
  <c r="BA37" i="12" s="1"/>
  <c r="BA44" i="12" s="1"/>
  <c r="BA51" i="12" s="1"/>
  <c r="BA58" i="12" s="1"/>
  <c r="BA65" i="12" s="1"/>
  <c r="BA71" i="12" s="1"/>
  <c r="BA78" i="12" s="1"/>
  <c r="AZ9" i="12"/>
  <c r="AZ16" i="12" s="1"/>
  <c r="AZ23" i="12" s="1"/>
  <c r="AZ30" i="12" s="1"/>
  <c r="AZ37" i="12" s="1"/>
  <c r="AZ44" i="12" s="1"/>
  <c r="AZ51" i="12" s="1"/>
  <c r="AZ58" i="12" s="1"/>
  <c r="AZ65" i="12" s="1"/>
  <c r="AY9" i="12"/>
  <c r="AY16" i="12" s="1"/>
  <c r="AY23" i="12" s="1"/>
  <c r="AY30" i="12" s="1"/>
  <c r="AY37" i="12" s="1"/>
  <c r="AY44" i="12" s="1"/>
  <c r="AY51" i="12" s="1"/>
  <c r="AY58" i="12" s="1"/>
  <c r="AY65" i="12" s="1"/>
  <c r="AY71" i="12" s="1"/>
  <c r="AY78" i="12" s="1"/>
  <c r="AX9" i="12"/>
  <c r="AX16" i="12" s="1"/>
  <c r="AX23" i="12" s="1"/>
  <c r="AX30" i="12" s="1"/>
  <c r="AX37" i="12" s="1"/>
  <c r="AX44" i="12" s="1"/>
  <c r="AX51" i="12" s="1"/>
  <c r="AX58" i="12" s="1"/>
  <c r="AX65" i="12" s="1"/>
  <c r="AX71" i="12" s="1"/>
  <c r="AX78" i="12" s="1"/>
  <c r="AW9" i="12"/>
  <c r="AW16" i="12" s="1"/>
  <c r="AW23" i="12" s="1"/>
  <c r="AW30" i="12" s="1"/>
  <c r="AW37" i="12" s="1"/>
  <c r="AW44" i="12" s="1"/>
  <c r="AW51" i="12" s="1"/>
  <c r="AW58" i="12" s="1"/>
  <c r="AW65" i="12" s="1"/>
  <c r="AW71" i="12" s="1"/>
  <c r="AW78" i="12" s="1"/>
  <c r="AV9" i="12"/>
  <c r="AV16" i="12" s="1"/>
  <c r="AV23" i="12" s="1"/>
  <c r="AV30" i="12" s="1"/>
  <c r="AV37" i="12" s="1"/>
  <c r="AV44" i="12" s="1"/>
  <c r="AV51" i="12" s="1"/>
  <c r="AV58" i="12" s="1"/>
  <c r="AV65" i="12" s="1"/>
  <c r="AV71" i="12" s="1"/>
  <c r="AV78" i="12" s="1"/>
  <c r="AU9" i="12"/>
  <c r="AU16" i="12" s="1"/>
  <c r="AU23" i="12" s="1"/>
  <c r="AU30" i="12" s="1"/>
  <c r="AU37" i="12" s="1"/>
  <c r="AU44" i="12" s="1"/>
  <c r="AU51" i="12" s="1"/>
  <c r="AU58" i="12" s="1"/>
  <c r="AU65" i="12" s="1"/>
  <c r="AT9" i="12"/>
  <c r="AT16" i="12" s="1"/>
  <c r="AT23" i="12" s="1"/>
  <c r="AT30" i="12" s="1"/>
  <c r="AT37" i="12" s="1"/>
  <c r="AT44" i="12" s="1"/>
  <c r="AT51" i="12" s="1"/>
  <c r="AT58" i="12" s="1"/>
  <c r="AT65" i="12" s="1"/>
  <c r="AS9" i="12"/>
  <c r="AS16" i="12" s="1"/>
  <c r="AS23" i="12" s="1"/>
  <c r="AS30" i="12" s="1"/>
  <c r="AS37" i="12" s="1"/>
  <c r="AS44" i="12" s="1"/>
  <c r="AS51" i="12" s="1"/>
  <c r="AS58" i="12" s="1"/>
  <c r="AS65" i="12" s="1"/>
  <c r="AS71" i="12" s="1"/>
  <c r="AS78" i="12" s="1"/>
  <c r="AR9" i="12"/>
  <c r="AR16" i="12" s="1"/>
  <c r="AR23" i="12" s="1"/>
  <c r="AR30" i="12" s="1"/>
  <c r="AR37" i="12" s="1"/>
  <c r="AR44" i="12" s="1"/>
  <c r="AR51" i="12" s="1"/>
  <c r="AR58" i="12" s="1"/>
  <c r="AR65" i="12" s="1"/>
  <c r="AR71" i="12" s="1"/>
  <c r="AR78" i="12" s="1"/>
  <c r="AQ9" i="12"/>
  <c r="AQ16" i="12" s="1"/>
  <c r="AQ23" i="12" s="1"/>
  <c r="AQ30" i="12" s="1"/>
  <c r="AQ37" i="12" s="1"/>
  <c r="AQ44" i="12" s="1"/>
  <c r="AQ51" i="12" s="1"/>
  <c r="AQ58" i="12" s="1"/>
  <c r="AQ65" i="12" s="1"/>
  <c r="AQ71" i="12" s="1"/>
  <c r="AQ78" i="12" s="1"/>
  <c r="AP9" i="12"/>
  <c r="AP16" i="12" s="1"/>
  <c r="AP23" i="12" s="1"/>
  <c r="AP30" i="12" s="1"/>
  <c r="AP37" i="12" s="1"/>
  <c r="AP44" i="12" s="1"/>
  <c r="AP51" i="12" s="1"/>
  <c r="AP58" i="12" s="1"/>
  <c r="AP65" i="12" s="1"/>
  <c r="AP71" i="12" s="1"/>
  <c r="AP78" i="12" s="1"/>
  <c r="AO9" i="12"/>
  <c r="AO16" i="12" s="1"/>
  <c r="AO23" i="12" s="1"/>
  <c r="AO30" i="12" s="1"/>
  <c r="AO37" i="12" s="1"/>
  <c r="AO44" i="12" s="1"/>
  <c r="AO51" i="12" s="1"/>
  <c r="AO58" i="12" s="1"/>
  <c r="AO65" i="12" s="1"/>
  <c r="AO71" i="12" s="1"/>
  <c r="AO78" i="12" s="1"/>
  <c r="AN9" i="12"/>
  <c r="AN16" i="12" s="1"/>
  <c r="AN23" i="12" s="1"/>
  <c r="AN30" i="12" s="1"/>
  <c r="AN37" i="12" s="1"/>
  <c r="AN44" i="12" s="1"/>
  <c r="AN51" i="12" s="1"/>
  <c r="AN58" i="12" s="1"/>
  <c r="AN65" i="12" s="1"/>
  <c r="AN71" i="12" s="1"/>
  <c r="AN78" i="12" s="1"/>
  <c r="AM9" i="12"/>
  <c r="AM16" i="12" s="1"/>
  <c r="AM23" i="12" s="1"/>
  <c r="AM30" i="12" s="1"/>
  <c r="AM37" i="12" s="1"/>
  <c r="AM44" i="12" s="1"/>
  <c r="AM51" i="12" s="1"/>
  <c r="AM58" i="12" s="1"/>
  <c r="AM65" i="12" s="1"/>
  <c r="AL9" i="12"/>
  <c r="AL16" i="12" s="1"/>
  <c r="AL23" i="12" s="1"/>
  <c r="AL30" i="12" s="1"/>
  <c r="AL37" i="12" s="1"/>
  <c r="AL44" i="12" s="1"/>
  <c r="AL51" i="12" s="1"/>
  <c r="AL58" i="12" s="1"/>
  <c r="AL65" i="12" s="1"/>
  <c r="AK9" i="12"/>
  <c r="AK16" i="12" s="1"/>
  <c r="AK23" i="12" s="1"/>
  <c r="AK30" i="12" s="1"/>
  <c r="AK37" i="12" s="1"/>
  <c r="AK44" i="12" s="1"/>
  <c r="AK51" i="12" s="1"/>
  <c r="AK58" i="12" s="1"/>
  <c r="AK65" i="12" s="1"/>
  <c r="AK71" i="12" s="1"/>
  <c r="AK78" i="12" s="1"/>
  <c r="AJ9" i="12"/>
  <c r="AJ16" i="12" s="1"/>
  <c r="AJ23" i="12" s="1"/>
  <c r="AJ30" i="12" s="1"/>
  <c r="AJ37" i="12" s="1"/>
  <c r="AJ44" i="12" s="1"/>
  <c r="AJ51" i="12" s="1"/>
  <c r="AJ58" i="12" s="1"/>
  <c r="AJ65" i="12" s="1"/>
  <c r="AI9" i="12"/>
  <c r="AI16" i="12" s="1"/>
  <c r="AI23" i="12" s="1"/>
  <c r="AI30" i="12" s="1"/>
  <c r="AI37" i="12" s="1"/>
  <c r="AI44" i="12" s="1"/>
  <c r="AI51" i="12" s="1"/>
  <c r="AI58" i="12" s="1"/>
  <c r="AI65" i="12" s="1"/>
  <c r="AH9" i="12"/>
  <c r="AH16" i="12" s="1"/>
  <c r="AH23" i="12" s="1"/>
  <c r="AH30" i="12" s="1"/>
  <c r="AH37" i="12" s="1"/>
  <c r="AH44" i="12" s="1"/>
  <c r="AH51" i="12" s="1"/>
  <c r="AH58" i="12" s="1"/>
  <c r="AH65" i="12" s="1"/>
  <c r="AH71" i="12" s="1"/>
  <c r="AH78" i="12" s="1"/>
  <c r="AG9" i="12"/>
  <c r="AG16" i="12" s="1"/>
  <c r="AG23" i="12" s="1"/>
  <c r="AG30" i="12" s="1"/>
  <c r="AG37" i="12" s="1"/>
  <c r="AG44" i="12" s="1"/>
  <c r="AG51" i="12" s="1"/>
  <c r="AG58" i="12" s="1"/>
  <c r="AG65" i="12" s="1"/>
  <c r="AF9" i="12"/>
  <c r="AF16" i="12" s="1"/>
  <c r="AF23" i="12" s="1"/>
  <c r="AF30" i="12" s="1"/>
  <c r="AF37" i="12" s="1"/>
  <c r="AF44" i="12" s="1"/>
  <c r="AF51" i="12" s="1"/>
  <c r="AF58" i="12" s="1"/>
  <c r="AF65" i="12" s="1"/>
  <c r="AF71" i="12" s="1"/>
  <c r="AF78" i="12" s="1"/>
  <c r="AE9" i="12"/>
  <c r="AE16" i="12" s="1"/>
  <c r="AE23" i="12" s="1"/>
  <c r="AE30" i="12" s="1"/>
  <c r="AE37" i="12" s="1"/>
  <c r="AE44" i="12" s="1"/>
  <c r="AE51" i="12" s="1"/>
  <c r="AE58" i="12" s="1"/>
  <c r="AE65" i="12" s="1"/>
  <c r="AE71" i="12" s="1"/>
  <c r="AE78" i="12" s="1"/>
  <c r="AD9" i="12"/>
  <c r="AD16" i="12" s="1"/>
  <c r="AD23" i="12" s="1"/>
  <c r="AD30" i="12" s="1"/>
  <c r="AD37" i="12" s="1"/>
  <c r="AD44" i="12" s="1"/>
  <c r="AD51" i="12" s="1"/>
  <c r="AD58" i="12" s="1"/>
  <c r="AD65" i="12" s="1"/>
  <c r="AC9" i="12"/>
  <c r="AC16" i="12" s="1"/>
  <c r="AC23" i="12"/>
  <c r="AC30" i="12" s="1"/>
  <c r="AC37" i="12" s="1"/>
  <c r="AC44" i="12" s="1"/>
  <c r="AC51" i="12" s="1"/>
  <c r="AC58" i="12" s="1"/>
  <c r="AC65" i="12" s="1"/>
  <c r="AC71" i="12" s="1"/>
  <c r="AC78" i="12" s="1"/>
  <c r="AB9" i="12"/>
  <c r="AB16" i="12" s="1"/>
  <c r="AB23" i="12" s="1"/>
  <c r="AB30" i="12" s="1"/>
  <c r="AB37" i="12" s="1"/>
  <c r="AB44" i="12" s="1"/>
  <c r="AB51" i="12" s="1"/>
  <c r="AB58" i="12" s="1"/>
  <c r="AB65" i="12" s="1"/>
  <c r="AA9" i="12"/>
  <c r="AA16" i="12" s="1"/>
  <c r="AA23" i="12" s="1"/>
  <c r="AA30" i="12" s="1"/>
  <c r="AA37" i="12" s="1"/>
  <c r="AA44" i="12" s="1"/>
  <c r="AA51" i="12" s="1"/>
  <c r="AA58" i="12" s="1"/>
  <c r="AA65" i="12" s="1"/>
  <c r="AA71" i="12" s="1"/>
  <c r="AA78" i="12" s="1"/>
  <c r="Z9" i="12"/>
  <c r="Z16" i="12" s="1"/>
  <c r="Z23" i="12" s="1"/>
  <c r="Z30" i="12" s="1"/>
  <c r="Z37" i="12" s="1"/>
  <c r="Z44" i="12" s="1"/>
  <c r="Z51" i="12" s="1"/>
  <c r="Z58" i="12" s="1"/>
  <c r="Z65" i="12" s="1"/>
  <c r="Z71" i="12" s="1"/>
  <c r="Z78" i="12" s="1"/>
  <c r="Y9" i="12"/>
  <c r="Y16" i="12" s="1"/>
  <c r="Y23" i="12" s="1"/>
  <c r="Y30" i="12" s="1"/>
  <c r="Y37" i="12" s="1"/>
  <c r="Y44" i="12" s="1"/>
  <c r="Y51" i="12" s="1"/>
  <c r="Y58" i="12" s="1"/>
  <c r="Y65" i="12" s="1"/>
  <c r="X9" i="12"/>
  <c r="X16" i="12" s="1"/>
  <c r="X23" i="12" s="1"/>
  <c r="X30" i="12" s="1"/>
  <c r="X37" i="12" s="1"/>
  <c r="X44" i="12" s="1"/>
  <c r="X51" i="12" s="1"/>
  <c r="X58" i="12" s="1"/>
  <c r="X65" i="12" s="1"/>
  <c r="X71" i="12" s="1"/>
  <c r="X78" i="12" s="1"/>
  <c r="W9" i="12"/>
  <c r="W16" i="12" s="1"/>
  <c r="W23" i="12" s="1"/>
  <c r="W30" i="12" s="1"/>
  <c r="W37" i="12" s="1"/>
  <c r="W44" i="12" s="1"/>
  <c r="W51" i="12" s="1"/>
  <c r="W58" i="12" s="1"/>
  <c r="W65" i="12" s="1"/>
  <c r="W71" i="12" s="1"/>
  <c r="W78" i="12" s="1"/>
  <c r="V9" i="12"/>
  <c r="V16" i="12" s="1"/>
  <c r="V23" i="12" s="1"/>
  <c r="V30" i="12" s="1"/>
  <c r="V37" i="12" s="1"/>
  <c r="V44" i="12" s="1"/>
  <c r="V51" i="12" s="1"/>
  <c r="V58" i="12" s="1"/>
  <c r="V65" i="12" s="1"/>
  <c r="U9" i="12"/>
  <c r="U16" i="12" s="1"/>
  <c r="U23" i="12" s="1"/>
  <c r="U30" i="12" s="1"/>
  <c r="U37" i="12" s="1"/>
  <c r="U44" i="12" s="1"/>
  <c r="U51" i="12" s="1"/>
  <c r="U58" i="12" s="1"/>
  <c r="U65" i="12" s="1"/>
  <c r="U71" i="12" s="1"/>
  <c r="U78" i="12" s="1"/>
  <c r="T9" i="12"/>
  <c r="T16" i="12" s="1"/>
  <c r="T23" i="12" s="1"/>
  <c r="T30" i="12" s="1"/>
  <c r="T37" i="12" s="1"/>
  <c r="T44" i="12" s="1"/>
  <c r="T51" i="12" s="1"/>
  <c r="T58" i="12" s="1"/>
  <c r="T65" i="12" s="1"/>
  <c r="T71" i="12" s="1"/>
  <c r="T78" i="12" s="1"/>
  <c r="S9" i="12"/>
  <c r="S16" i="12" s="1"/>
  <c r="S23" i="12" s="1"/>
  <c r="S30" i="12" s="1"/>
  <c r="S37" i="12" s="1"/>
  <c r="S44" i="12" s="1"/>
  <c r="S51" i="12" s="1"/>
  <c r="S58" i="12" s="1"/>
  <c r="S65" i="12" s="1"/>
  <c r="S71" i="12" s="1"/>
  <c r="S78" i="12" s="1"/>
  <c r="R9" i="12"/>
  <c r="R16" i="12" s="1"/>
  <c r="R23" i="12" s="1"/>
  <c r="R30" i="12" s="1"/>
  <c r="R37" i="12" s="1"/>
  <c r="R44" i="12" s="1"/>
  <c r="R51" i="12" s="1"/>
  <c r="R58" i="12" s="1"/>
  <c r="R65" i="12" s="1"/>
  <c r="R71" i="12" s="1"/>
  <c r="R78" i="12" s="1"/>
  <c r="Q9" i="12"/>
  <c r="Q16" i="12" s="1"/>
  <c r="Q23" i="12"/>
  <c r="Q30" i="12" s="1"/>
  <c r="Q37" i="12" s="1"/>
  <c r="Q44" i="12" s="1"/>
  <c r="Q51" i="12" s="1"/>
  <c r="Q58" i="12" s="1"/>
  <c r="Q65" i="12" s="1"/>
  <c r="Q71" i="12" s="1"/>
  <c r="Q78" i="12" s="1"/>
  <c r="P9" i="12"/>
  <c r="P16" i="12" s="1"/>
  <c r="P23" i="12" s="1"/>
  <c r="P30" i="12" s="1"/>
  <c r="P37" i="12" s="1"/>
  <c r="P44" i="12" s="1"/>
  <c r="P51" i="12" s="1"/>
  <c r="P58" i="12" s="1"/>
  <c r="P65" i="12" s="1"/>
  <c r="O9" i="12"/>
  <c r="O16" i="12" s="1"/>
  <c r="O23" i="12" s="1"/>
  <c r="O30" i="12" s="1"/>
  <c r="O37" i="12" s="1"/>
  <c r="O44" i="12" s="1"/>
  <c r="O51" i="12" s="1"/>
  <c r="O58" i="12" s="1"/>
  <c r="O65" i="12" s="1"/>
  <c r="O71" i="12" s="1"/>
  <c r="O78" i="12" s="1"/>
  <c r="N9" i="12"/>
  <c r="N16" i="12" s="1"/>
  <c r="N23" i="12" s="1"/>
  <c r="N30" i="12"/>
  <c r="N37" i="12" s="1"/>
  <c r="N44" i="12" s="1"/>
  <c r="N51" i="12" s="1"/>
  <c r="N58" i="12" s="1"/>
  <c r="N65" i="12" s="1"/>
  <c r="N71" i="12" s="1"/>
  <c r="N78" i="12" s="1"/>
  <c r="M9" i="12"/>
  <c r="M16" i="12" s="1"/>
  <c r="M23" i="12" s="1"/>
  <c r="M30" i="12" s="1"/>
  <c r="M37" i="12" s="1"/>
  <c r="M44" i="12" s="1"/>
  <c r="M51" i="12" s="1"/>
  <c r="M58" i="12" s="1"/>
  <c r="M65" i="12" s="1"/>
  <c r="M71" i="12" s="1"/>
  <c r="M78" i="12" s="1"/>
  <c r="L9" i="12"/>
  <c r="L16" i="12" s="1"/>
  <c r="L23" i="12" s="1"/>
  <c r="L30" i="12" s="1"/>
  <c r="L37" i="12" s="1"/>
  <c r="L44" i="12" s="1"/>
  <c r="L51" i="12" s="1"/>
  <c r="L58" i="12" s="1"/>
  <c r="L65" i="12" s="1"/>
  <c r="K9" i="12"/>
  <c r="K16" i="12" s="1"/>
  <c r="K23" i="12" s="1"/>
  <c r="K30" i="12" s="1"/>
  <c r="K37" i="12" s="1"/>
  <c r="K44" i="12" s="1"/>
  <c r="K51" i="12" s="1"/>
  <c r="K58" i="12" s="1"/>
  <c r="K65" i="12" s="1"/>
  <c r="K71" i="12" s="1"/>
  <c r="K78" i="12" s="1"/>
  <c r="J9" i="12"/>
  <c r="J16" i="12" s="1"/>
  <c r="J23" i="12" s="1"/>
  <c r="J30" i="12" s="1"/>
  <c r="J37" i="12" s="1"/>
  <c r="J44" i="12" s="1"/>
  <c r="J51" i="12" s="1"/>
  <c r="J58" i="12" s="1"/>
  <c r="J65" i="12" s="1"/>
  <c r="J71" i="12" s="1"/>
  <c r="J78" i="12" s="1"/>
  <c r="I9" i="12"/>
  <c r="I16" i="12" s="1"/>
  <c r="I23" i="12" s="1"/>
  <c r="I30" i="12" s="1"/>
  <c r="I37" i="12" s="1"/>
  <c r="I44" i="12" s="1"/>
  <c r="I51" i="12" s="1"/>
  <c r="I58" i="12" s="1"/>
  <c r="I65" i="12" s="1"/>
  <c r="H9" i="12"/>
  <c r="H16" i="12" s="1"/>
  <c r="H23" i="12" s="1"/>
  <c r="H30" i="12" s="1"/>
  <c r="H37" i="12" s="1"/>
  <c r="H44" i="12" s="1"/>
  <c r="H51" i="12" s="1"/>
  <c r="H58" i="12" s="1"/>
  <c r="H65" i="12" s="1"/>
  <c r="H71" i="12" s="1"/>
  <c r="H78" i="12" s="1"/>
  <c r="G9" i="12"/>
  <c r="G16" i="12"/>
  <c r="G23" i="12" s="1"/>
  <c r="G30" i="12" s="1"/>
  <c r="G37" i="12" s="1"/>
  <c r="G44" i="12" s="1"/>
  <c r="G51" i="12" s="1"/>
  <c r="G58" i="12" s="1"/>
  <c r="G65" i="12" s="1"/>
  <c r="G71" i="12" s="1"/>
  <c r="G78" i="12" s="1"/>
  <c r="F9" i="12"/>
  <c r="F16" i="12" s="1"/>
  <c r="F23" i="12" s="1"/>
  <c r="F30" i="12" s="1"/>
  <c r="F37" i="12" s="1"/>
  <c r="F44" i="12" s="1"/>
  <c r="F51" i="12" s="1"/>
  <c r="F58" i="12" s="1"/>
  <c r="F65" i="12" s="1"/>
  <c r="F71" i="12" s="1"/>
  <c r="F78" i="12" s="1"/>
  <c r="E9" i="12"/>
  <c r="E16" i="12" s="1"/>
  <c r="E23" i="12" s="1"/>
  <c r="E30" i="12" s="1"/>
  <c r="E37" i="12" s="1"/>
  <c r="E44" i="12" s="1"/>
  <c r="E51" i="12" s="1"/>
  <c r="E58" i="12" s="1"/>
  <c r="E65" i="12" s="1"/>
  <c r="E71" i="12" s="1"/>
  <c r="E78" i="12" s="1"/>
  <c r="D9" i="12"/>
  <c r="D16" i="12"/>
  <c r="D23" i="12" s="1"/>
  <c r="D30" i="12" s="1"/>
  <c r="D37" i="12" s="1"/>
  <c r="D44" i="12" s="1"/>
  <c r="D51" i="12" s="1"/>
  <c r="D58" i="12" s="1"/>
  <c r="D65" i="12" s="1"/>
  <c r="D71" i="12" s="1"/>
  <c r="D78" i="12" s="1"/>
  <c r="CO8" i="12"/>
  <c r="CN8" i="12"/>
  <c r="CN83" i="12" s="1"/>
  <c r="CM8" i="12"/>
  <c r="CL8" i="12"/>
  <c r="CL83" i="12" s="1"/>
  <c r="CK8" i="12"/>
  <c r="CJ8" i="12"/>
  <c r="CJ83" i="12" s="1"/>
  <c r="CI8" i="12"/>
  <c r="CH8" i="12"/>
  <c r="CH83" i="12" s="1"/>
  <c r="CG8" i="12"/>
  <c r="CF8" i="12"/>
  <c r="CF83" i="12" s="1"/>
  <c r="CE8" i="12"/>
  <c r="CD8" i="12"/>
  <c r="CD83" i="12" s="1"/>
  <c r="CC8" i="12"/>
  <c r="CB8" i="12"/>
  <c r="CB83" i="12" s="1"/>
  <c r="CA8" i="12"/>
  <c r="BZ8" i="12"/>
  <c r="BZ83" i="12" s="1"/>
  <c r="BY8" i="12"/>
  <c r="BX8" i="12"/>
  <c r="BX83" i="12" s="1"/>
  <c r="BW8" i="12"/>
  <c r="BV8" i="12"/>
  <c r="BV83" i="12" s="1"/>
  <c r="BU8" i="12"/>
  <c r="BT8" i="12"/>
  <c r="BT83" i="12" s="1"/>
  <c r="BS8" i="12"/>
  <c r="BR8" i="12"/>
  <c r="BR83" i="12" s="1"/>
  <c r="BQ8" i="12"/>
  <c r="BP8" i="12"/>
  <c r="BP83" i="12" s="1"/>
  <c r="BO8" i="12"/>
  <c r="BN8" i="12"/>
  <c r="BN83" i="12" s="1"/>
  <c r="BM8" i="12"/>
  <c r="BL8" i="12"/>
  <c r="BL83" i="12" s="1"/>
  <c r="BK8" i="12"/>
  <c r="BJ8" i="12"/>
  <c r="BJ83" i="12" s="1"/>
  <c r="BI8" i="12"/>
  <c r="BH8" i="12"/>
  <c r="BH83" i="12" s="1"/>
  <c r="BG8" i="12"/>
  <c r="BF8" i="12"/>
  <c r="BF83" i="12" s="1"/>
  <c r="BE8" i="12"/>
  <c r="BD8" i="12"/>
  <c r="BD83" i="12" s="1"/>
  <c r="BC8" i="12"/>
  <c r="BB8" i="12"/>
  <c r="BB83" i="12" s="1"/>
  <c r="BA8" i="12"/>
  <c r="AZ8" i="12"/>
  <c r="AZ83" i="12" s="1"/>
  <c r="AY8" i="12"/>
  <c r="AX8" i="12"/>
  <c r="AX83" i="12" s="1"/>
  <c r="AW8" i="12"/>
  <c r="AV8" i="12"/>
  <c r="AV83" i="12" s="1"/>
  <c r="AU8" i="12"/>
  <c r="AT8" i="12"/>
  <c r="AT83" i="12" s="1"/>
  <c r="AS8" i="12"/>
  <c r="AR8" i="12"/>
  <c r="AR83" i="12" s="1"/>
  <c r="AQ8" i="12"/>
  <c r="AP8" i="12"/>
  <c r="AP83" i="12" s="1"/>
  <c r="AO8" i="12"/>
  <c r="AN8" i="12"/>
  <c r="AN83" i="12" s="1"/>
  <c r="AM8" i="12"/>
  <c r="AL8" i="12"/>
  <c r="AL83" i="12" s="1"/>
  <c r="AK8" i="12"/>
  <c r="AJ8" i="12"/>
  <c r="AJ83" i="12" s="1"/>
  <c r="AI8" i="12"/>
  <c r="AH8" i="12"/>
  <c r="AH83" i="12" s="1"/>
  <c r="AG8" i="12"/>
  <c r="AF8" i="12"/>
  <c r="AF83" i="12" s="1"/>
  <c r="AE8" i="12"/>
  <c r="AD8" i="12"/>
  <c r="AD83" i="12" s="1"/>
  <c r="AC8" i="12"/>
  <c r="AB8" i="12"/>
  <c r="AB83" i="12" s="1"/>
  <c r="AA8" i="12"/>
  <c r="Z8" i="12"/>
  <c r="Z83" i="12" s="1"/>
  <c r="Y8" i="12"/>
  <c r="X8" i="12"/>
  <c r="X83" i="12" s="1"/>
  <c r="W8" i="12"/>
  <c r="V8" i="12"/>
  <c r="V83" i="12" s="1"/>
  <c r="U8" i="12"/>
  <c r="T8" i="12"/>
  <c r="T83" i="12" s="1"/>
  <c r="S8" i="12"/>
  <c r="R8" i="12"/>
  <c r="R83" i="12" s="1"/>
  <c r="Q8" i="12"/>
  <c r="P8" i="12"/>
  <c r="P83" i="12" s="1"/>
  <c r="O8" i="12"/>
  <c r="N8" i="12"/>
  <c r="N83" i="12" s="1"/>
  <c r="M8" i="12"/>
  <c r="L8" i="12"/>
  <c r="L83" i="12"/>
  <c r="K8" i="12"/>
  <c r="J8" i="12"/>
  <c r="J83" i="12" s="1"/>
  <c r="I8" i="12"/>
  <c r="H8" i="12"/>
  <c r="H83" i="12" s="1"/>
  <c r="G8" i="12"/>
  <c r="F8" i="12"/>
  <c r="F83" i="12" s="1"/>
  <c r="E8" i="12"/>
  <c r="D8" i="12"/>
  <c r="D83" i="12" s="1"/>
  <c r="N91" i="12"/>
  <c r="AR91" i="12"/>
  <c r="BX91" i="12"/>
  <c r="CN91" i="12"/>
  <c r="T91" i="12"/>
  <c r="AJ91" i="12"/>
  <c r="CI71" i="12"/>
  <c r="CI78" i="12" s="1"/>
  <c r="BP91" i="12"/>
  <c r="F91" i="12"/>
  <c r="X91" i="12"/>
  <c r="AN91" i="12"/>
  <c r="AV91" i="12"/>
  <c r="BD91" i="12"/>
  <c r="BL91" i="12"/>
  <c r="BT91" i="12"/>
  <c r="CJ91" i="12"/>
  <c r="CF91" i="12"/>
  <c r="R91" i="12"/>
  <c r="Z91" i="12"/>
  <c r="AH91" i="12"/>
  <c r="AP91" i="12"/>
  <c r="AX91" i="12"/>
  <c r="BF91" i="12"/>
  <c r="CL91" i="12"/>
  <c r="BF4" i="4"/>
  <c r="AT5" i="4"/>
  <c r="AT6" i="4"/>
  <c r="AT7" i="4"/>
  <c r="AT8" i="4"/>
  <c r="AT9" i="4"/>
  <c r="AT10" i="4"/>
  <c r="AT11" i="4"/>
  <c r="AT12" i="4"/>
  <c r="AT13" i="4"/>
  <c r="AT14" i="4"/>
  <c r="AT15" i="4"/>
  <c r="AT16" i="4"/>
  <c r="AT17" i="4"/>
  <c r="AT18" i="4"/>
  <c r="AT19" i="4"/>
  <c r="AT20" i="4"/>
  <c r="AT21" i="4"/>
  <c r="AT22" i="4"/>
  <c r="AT23" i="4"/>
  <c r="AT24" i="4"/>
  <c r="AT25" i="4"/>
  <c r="AT26" i="4"/>
  <c r="AT27" i="4"/>
  <c r="AT28" i="4"/>
  <c r="AT29" i="4"/>
  <c r="AT30" i="4"/>
  <c r="AT31" i="4"/>
  <c r="AT32" i="4"/>
  <c r="AT33" i="4"/>
  <c r="AT34" i="4"/>
  <c r="AT35" i="4"/>
  <c r="AT36" i="4"/>
  <c r="AT37" i="4"/>
  <c r="AT38" i="4"/>
  <c r="AT39" i="4"/>
  <c r="AT40" i="4"/>
  <c r="AT41" i="4"/>
  <c r="AT42" i="4"/>
  <c r="AT43" i="4"/>
  <c r="AT44" i="4"/>
  <c r="AT45" i="4"/>
  <c r="AT46" i="4"/>
  <c r="AT47" i="4"/>
  <c r="AT48" i="4"/>
  <c r="AT49" i="4"/>
  <c r="AT50" i="4"/>
  <c r="AT51" i="4"/>
  <c r="AT52" i="4"/>
  <c r="AT53" i="4"/>
  <c r="AT54" i="4"/>
  <c r="AT55" i="4"/>
  <c r="AT56" i="4"/>
  <c r="AT57" i="4"/>
  <c r="AT58" i="4"/>
  <c r="AT59" i="4"/>
  <c r="AT60" i="4"/>
  <c r="AT61" i="4"/>
  <c r="AT62" i="4"/>
  <c r="AT63" i="4"/>
  <c r="AT64" i="4"/>
  <c r="AT65" i="4"/>
  <c r="AT66" i="4"/>
  <c r="AT67" i="4"/>
  <c r="AT68" i="4"/>
  <c r="AT69" i="4"/>
  <c r="AT70" i="4"/>
  <c r="AT71" i="4"/>
  <c r="AT72" i="4"/>
  <c r="AT73" i="4"/>
  <c r="AT74" i="4"/>
  <c r="AT75" i="4"/>
  <c r="AT76" i="4"/>
  <c r="AT77" i="4"/>
  <c r="AT78" i="4"/>
  <c r="AT79" i="4"/>
  <c r="AT80" i="4"/>
  <c r="AT81" i="4"/>
  <c r="AT82" i="4"/>
  <c r="AT83" i="4"/>
  <c r="AT84" i="4"/>
  <c r="AT85" i="4"/>
  <c r="AT86" i="4"/>
  <c r="AT87" i="4"/>
  <c r="AT88" i="4"/>
  <c r="AT89" i="4"/>
  <c r="AT90" i="4"/>
  <c r="AT91" i="4"/>
  <c r="AT92" i="4"/>
  <c r="AT93" i="4"/>
  <c r="AT94" i="4"/>
  <c r="AT95" i="4"/>
  <c r="AT96" i="4"/>
  <c r="AT97" i="4"/>
  <c r="AT98" i="4"/>
  <c r="AT99" i="4"/>
  <c r="AT100" i="4"/>
  <c r="AT101" i="4"/>
  <c r="AT102" i="4"/>
  <c r="AT103" i="4"/>
  <c r="AT104" i="4"/>
  <c r="AT105" i="4"/>
  <c r="AT106" i="4"/>
  <c r="AT107" i="4"/>
  <c r="AT108" i="4"/>
  <c r="AT109" i="4"/>
  <c r="AT110" i="4"/>
  <c r="AT111" i="4"/>
  <c r="AT112" i="4"/>
  <c r="AT113" i="4"/>
  <c r="AT114" i="4"/>
  <c r="AT115" i="4"/>
  <c r="AT116" i="4"/>
  <c r="AT117" i="4"/>
  <c r="AT118" i="4"/>
  <c r="AT119" i="4"/>
  <c r="AT120" i="4"/>
  <c r="AT121" i="4"/>
  <c r="AT122" i="4"/>
  <c r="AT123" i="4"/>
  <c r="AT124" i="4"/>
  <c r="AT125" i="4"/>
  <c r="AT126" i="4"/>
  <c r="AT127" i="4"/>
  <c r="AT4" i="4"/>
  <c r="AP19" i="1"/>
  <c r="AP20" i="1"/>
  <c r="AP21" i="1"/>
  <c r="AP22" i="1"/>
  <c r="AP23" i="1"/>
  <c r="AP24" i="1"/>
  <c r="AP25" i="1"/>
  <c r="AP26" i="1"/>
  <c r="AP27" i="1"/>
  <c r="AP28" i="1"/>
  <c r="AP29" i="1"/>
  <c r="AP30" i="1"/>
  <c r="AP31" i="1"/>
  <c r="AP32" i="1"/>
  <c r="AP33" i="1"/>
  <c r="AP34" i="1"/>
  <c r="AP35" i="1"/>
  <c r="AP36" i="1"/>
  <c r="AP37" i="1"/>
  <c r="AP38" i="1"/>
  <c r="AP39" i="1"/>
  <c r="AP40" i="1"/>
  <c r="AP41" i="1"/>
  <c r="AP42" i="1"/>
  <c r="AP43" i="1"/>
  <c r="AP18" i="1"/>
  <c r="AQ5" i="4"/>
  <c r="AQ6" i="4"/>
  <c r="AQ7" i="4"/>
  <c r="AQ8" i="4"/>
  <c r="AQ9" i="4"/>
  <c r="AQ10" i="4"/>
  <c r="AQ11" i="4"/>
  <c r="AQ12" i="4"/>
  <c r="AQ13" i="4"/>
  <c r="AQ14" i="4"/>
  <c r="AQ15" i="4"/>
  <c r="AQ16" i="4"/>
  <c r="AQ17" i="4"/>
  <c r="AQ18" i="4"/>
  <c r="AQ19" i="4"/>
  <c r="AQ20" i="4"/>
  <c r="AQ21" i="4"/>
  <c r="AQ22" i="4"/>
  <c r="AQ23" i="4"/>
  <c r="AQ24" i="4"/>
  <c r="AQ25" i="4"/>
  <c r="AQ26" i="4"/>
  <c r="AQ27" i="4"/>
  <c r="AQ28" i="4"/>
  <c r="AQ29" i="4"/>
  <c r="AQ30" i="4"/>
  <c r="AQ31" i="4"/>
  <c r="AQ32" i="4"/>
  <c r="AQ33" i="4"/>
  <c r="AQ34" i="4"/>
  <c r="AQ35" i="4"/>
  <c r="AQ36" i="4"/>
  <c r="AQ37" i="4"/>
  <c r="AQ38" i="4"/>
  <c r="AQ39" i="4"/>
  <c r="AQ40" i="4"/>
  <c r="AQ41" i="4"/>
  <c r="AQ42" i="4"/>
  <c r="AQ43" i="4"/>
  <c r="AQ44" i="4"/>
  <c r="AQ45" i="4"/>
  <c r="AQ46" i="4"/>
  <c r="AQ47" i="4"/>
  <c r="AQ48" i="4"/>
  <c r="AQ49" i="4"/>
  <c r="AQ50" i="4"/>
  <c r="AQ51" i="4"/>
  <c r="AQ52" i="4"/>
  <c r="AQ53" i="4"/>
  <c r="AQ54" i="4"/>
  <c r="AQ55" i="4"/>
  <c r="AQ56" i="4"/>
  <c r="AQ57" i="4"/>
  <c r="AQ58" i="4"/>
  <c r="AQ59" i="4"/>
  <c r="AQ60" i="4"/>
  <c r="AQ61" i="4"/>
  <c r="AQ62" i="4"/>
  <c r="AQ63" i="4"/>
  <c r="AQ64" i="4"/>
  <c r="AQ65" i="4"/>
  <c r="AQ66" i="4"/>
  <c r="AQ67" i="4"/>
  <c r="AQ68" i="4"/>
  <c r="AQ69" i="4"/>
  <c r="AQ70" i="4"/>
  <c r="AQ71" i="4"/>
  <c r="AQ72" i="4"/>
  <c r="AQ73" i="4"/>
  <c r="AQ74" i="4"/>
  <c r="AQ75" i="4"/>
  <c r="AQ76" i="4"/>
  <c r="AQ77" i="4"/>
  <c r="AQ78" i="4"/>
  <c r="AQ79" i="4"/>
  <c r="AQ80" i="4"/>
  <c r="AQ81" i="4"/>
  <c r="AQ82" i="4"/>
  <c r="AQ83" i="4"/>
  <c r="AQ84" i="4"/>
  <c r="AQ85" i="4"/>
  <c r="AQ86" i="4"/>
  <c r="AQ87" i="4"/>
  <c r="AQ88" i="4"/>
  <c r="AQ89" i="4"/>
  <c r="AQ90" i="4"/>
  <c r="AQ91" i="4"/>
  <c r="AQ92" i="4"/>
  <c r="AQ93" i="4"/>
  <c r="AQ94" i="4"/>
  <c r="AQ95" i="4"/>
  <c r="AQ96" i="4"/>
  <c r="AQ97" i="4"/>
  <c r="AQ98" i="4"/>
  <c r="AQ99" i="4"/>
  <c r="AQ100" i="4"/>
  <c r="AQ101" i="4"/>
  <c r="AQ102" i="4"/>
  <c r="AQ103" i="4"/>
  <c r="AQ104" i="4"/>
  <c r="AQ105" i="4"/>
  <c r="AQ106" i="4"/>
  <c r="AQ107" i="4"/>
  <c r="AQ108" i="4"/>
  <c r="AQ109" i="4"/>
  <c r="AQ110" i="4"/>
  <c r="AQ111" i="4"/>
  <c r="AQ112" i="4"/>
  <c r="AQ113" i="4"/>
  <c r="AQ114" i="4"/>
  <c r="AQ115" i="4"/>
  <c r="AQ116" i="4"/>
  <c r="AQ117" i="4"/>
  <c r="AQ118" i="4"/>
  <c r="AQ119" i="4"/>
  <c r="AQ120" i="4"/>
  <c r="AQ121" i="4"/>
  <c r="AQ122" i="4"/>
  <c r="AQ123" i="4"/>
  <c r="AQ124" i="4"/>
  <c r="AQ125" i="4"/>
  <c r="AQ126" i="4"/>
  <c r="AQ127" i="4"/>
  <c r="AQ4" i="4"/>
  <c r="AP5" i="1"/>
  <c r="AP6" i="1"/>
  <c r="AP7" i="1"/>
  <c r="AP8" i="1"/>
  <c r="AP9" i="1"/>
  <c r="AP10" i="1"/>
  <c r="AP11" i="1"/>
  <c r="AP12" i="1"/>
  <c r="AP13" i="1"/>
  <c r="AP14" i="1"/>
  <c r="AP15" i="1"/>
  <c r="AP16" i="1"/>
  <c r="AP17" i="1"/>
  <c r="AP4" i="1"/>
  <c r="AS5" i="1"/>
  <c r="AS6" i="1"/>
  <c r="AS7" i="1"/>
  <c r="AS8" i="1"/>
  <c r="AS9" i="1"/>
  <c r="AS10" i="1"/>
  <c r="AS11" i="1"/>
  <c r="AS12" i="1"/>
  <c r="AS13" i="1"/>
  <c r="AS14" i="1"/>
  <c r="AS15" i="1"/>
  <c r="AS16" i="1"/>
  <c r="AS17" i="1"/>
  <c r="AS18" i="1"/>
  <c r="AS19" i="1"/>
  <c r="AS20" i="1"/>
  <c r="AS21" i="1"/>
  <c r="AS22" i="1"/>
  <c r="AS23" i="1"/>
  <c r="AS24" i="1"/>
  <c r="AS25" i="1"/>
  <c r="AS26" i="1"/>
  <c r="AS27" i="1"/>
  <c r="AS28" i="1"/>
  <c r="AS29" i="1"/>
  <c r="AS30" i="1"/>
  <c r="AS31" i="1"/>
  <c r="AS32" i="1"/>
  <c r="AS33" i="1"/>
  <c r="AS34" i="1"/>
  <c r="AS35" i="1"/>
  <c r="AS36" i="1"/>
  <c r="AS37" i="1"/>
  <c r="AS38" i="1"/>
  <c r="AS39" i="1"/>
  <c r="AS40" i="1"/>
  <c r="AS41" i="1"/>
  <c r="AS42" i="1"/>
  <c r="AS43" i="1"/>
  <c r="AS4" i="1"/>
  <c r="AU4" i="1"/>
  <c r="AU5" i="1"/>
  <c r="AU6" i="1"/>
  <c r="AU7" i="1"/>
  <c r="AU8" i="1"/>
  <c r="AU9" i="1"/>
  <c r="AU10" i="1"/>
  <c r="AU11" i="1"/>
  <c r="AU12" i="1"/>
  <c r="AU13" i="1"/>
  <c r="AU14" i="1"/>
  <c r="AU15" i="1"/>
  <c r="AU16" i="1"/>
  <c r="AU17" i="1"/>
  <c r="AU18" i="1"/>
  <c r="AU19" i="1"/>
  <c r="AU20" i="1"/>
  <c r="AU21" i="1"/>
  <c r="AU22" i="1"/>
  <c r="AU23" i="1"/>
  <c r="AU24" i="1"/>
  <c r="AU25" i="1"/>
  <c r="AU26" i="1"/>
  <c r="AU27" i="1"/>
  <c r="AU28" i="1"/>
  <c r="AU29" i="1"/>
  <c r="AU30" i="1"/>
  <c r="AU31" i="1"/>
  <c r="AU32" i="1"/>
  <c r="AU33" i="1"/>
  <c r="AU34" i="1"/>
  <c r="AU35" i="1"/>
  <c r="AU36" i="1"/>
  <c r="AU37" i="1"/>
  <c r="AU38" i="1"/>
  <c r="AU39" i="1"/>
  <c r="AU40" i="1"/>
  <c r="AU41" i="1"/>
  <c r="AU42" i="1"/>
  <c r="AU43" i="1"/>
  <c r="BF16" i="4"/>
  <c r="BF127" i="4"/>
  <c r="BF126" i="4"/>
  <c r="BF125" i="4"/>
  <c r="BF124" i="4"/>
  <c r="BF123" i="4"/>
  <c r="BF122" i="4"/>
  <c r="BF121" i="4"/>
  <c r="BF120" i="4"/>
  <c r="BF119" i="4"/>
  <c r="BF118" i="4"/>
  <c r="BF117" i="4"/>
  <c r="BF116" i="4"/>
  <c r="BF115" i="4"/>
  <c r="BF114" i="4"/>
  <c r="BF113" i="4"/>
  <c r="BF112" i="4"/>
  <c r="BF111" i="4"/>
  <c r="BF110" i="4"/>
  <c r="BF109" i="4"/>
  <c r="BF108" i="4"/>
  <c r="BF107" i="4"/>
  <c r="BF106" i="4"/>
  <c r="BF105" i="4"/>
  <c r="BF104" i="4"/>
  <c r="BF103" i="4"/>
  <c r="BF102" i="4"/>
  <c r="BF100" i="4"/>
  <c r="BF99" i="4"/>
  <c r="BF98" i="4"/>
  <c r="BF97" i="4"/>
  <c r="BF96" i="4"/>
  <c r="BF95" i="4"/>
  <c r="BF94" i="4"/>
  <c r="BF93" i="4"/>
  <c r="BF92" i="4"/>
  <c r="BF91" i="4"/>
  <c r="BF90" i="4"/>
  <c r="BF89" i="4"/>
  <c r="BF88" i="4"/>
  <c r="BF87" i="4"/>
  <c r="BF86" i="4"/>
  <c r="BF85" i="4"/>
  <c r="BF84" i="4"/>
  <c r="BF83" i="4"/>
  <c r="BF82" i="4"/>
  <c r="BF81" i="4"/>
  <c r="BF80" i="4"/>
  <c r="BF79" i="4"/>
  <c r="BF78" i="4"/>
  <c r="BF77" i="4"/>
  <c r="BF76" i="4"/>
  <c r="BF75" i="4"/>
  <c r="BF74" i="4"/>
  <c r="BF73" i="4"/>
  <c r="BF72" i="4"/>
  <c r="BF71" i="4"/>
  <c r="BF70" i="4"/>
  <c r="BF69" i="4"/>
  <c r="BF68" i="4"/>
  <c r="BF67" i="4"/>
  <c r="BF66" i="4"/>
  <c r="BF65" i="4"/>
  <c r="BF64" i="4"/>
  <c r="BF63" i="4"/>
  <c r="BF62" i="4"/>
  <c r="BF61" i="4"/>
  <c r="BF60" i="4"/>
  <c r="BF59" i="4"/>
  <c r="BF58" i="4"/>
  <c r="BF57" i="4"/>
  <c r="BF56" i="4"/>
  <c r="BF55" i="4"/>
  <c r="BF54" i="4"/>
  <c r="BF53" i="4"/>
  <c r="BF52" i="4"/>
  <c r="BF51" i="4"/>
  <c r="BF50" i="4"/>
  <c r="BF49" i="4"/>
  <c r="BF48" i="4"/>
  <c r="BF47" i="4"/>
  <c r="BF46" i="4"/>
  <c r="BF45" i="4"/>
  <c r="BF44" i="4"/>
  <c r="BF43" i="4"/>
  <c r="BF42" i="4"/>
  <c r="BF41" i="4"/>
  <c r="BF40" i="4"/>
  <c r="BF39" i="4"/>
  <c r="BF38" i="4"/>
  <c r="BF37" i="4"/>
  <c r="BF36" i="4"/>
  <c r="BF35" i="4"/>
  <c r="BF34" i="4"/>
  <c r="BF33" i="4"/>
  <c r="BF32" i="4"/>
  <c r="BF31" i="4"/>
  <c r="BF30" i="4"/>
  <c r="BF29" i="4"/>
  <c r="BF28" i="4"/>
  <c r="BF27" i="4"/>
  <c r="BF26" i="4"/>
  <c r="BF25" i="4"/>
  <c r="BF24" i="4"/>
  <c r="BF23" i="4"/>
  <c r="BF22" i="4"/>
  <c r="BF21" i="4"/>
  <c r="BF20" i="4"/>
  <c r="BF19" i="4"/>
  <c r="BF18" i="4"/>
  <c r="BF17" i="4"/>
  <c r="BF15" i="4"/>
  <c r="BF14" i="4"/>
  <c r="BF13" i="4"/>
  <c r="BF12" i="4"/>
  <c r="BF11" i="4"/>
  <c r="BF10" i="4"/>
  <c r="BF9" i="4"/>
  <c r="BF8" i="4"/>
  <c r="BF7" i="4"/>
  <c r="BF6" i="4"/>
  <c r="BF5" i="4"/>
  <c r="M7" i="14" l="1"/>
  <c r="M8" i="14"/>
  <c r="M9" i="14"/>
  <c r="M10" i="14"/>
  <c r="M6" i="14"/>
  <c r="AZ71" i="12"/>
  <c r="AZ78" i="12" s="1"/>
  <c r="BG71" i="12"/>
  <c r="BG78" i="12" s="1"/>
  <c r="BT71" i="12"/>
  <c r="BT78" i="12" s="1"/>
  <c r="L71" i="12"/>
  <c r="L78" i="12" s="1"/>
  <c r="BW71" i="12"/>
  <c r="BW78" i="12" s="1"/>
  <c r="M3" i="14"/>
  <c r="M11" i="14"/>
  <c r="I71" i="12"/>
  <c r="I78" i="12" s="1"/>
  <c r="P71" i="12"/>
  <c r="P78" i="12" s="1"/>
  <c r="AJ71" i="12"/>
  <c r="AJ78" i="12" s="1"/>
  <c r="BL71" i="12"/>
  <c r="BL78" i="12" s="1"/>
  <c r="BR71" i="12"/>
  <c r="BR78" i="12" s="1"/>
  <c r="CE71" i="12"/>
  <c r="CE78" i="12" s="1"/>
  <c r="CL71" i="12"/>
  <c r="CL78" i="12" s="1"/>
  <c r="M5" i="14"/>
  <c r="M13" i="14"/>
  <c r="E73" i="15"/>
  <c r="B15" i="15"/>
  <c r="B22" i="15" s="1"/>
  <c r="E15" i="15"/>
  <c r="E16" i="15" s="1"/>
  <c r="D15" i="15"/>
  <c r="D22" i="15" s="1"/>
  <c r="D39" i="15"/>
  <c r="D40" i="15" s="1"/>
  <c r="B39" i="15"/>
  <c r="B40" i="15" s="1"/>
  <c r="E39" i="15"/>
  <c r="E45" i="15" s="1"/>
  <c r="C39" i="15"/>
  <c r="C40" i="15" s="1"/>
  <c r="D16" i="15"/>
  <c r="B73" i="15"/>
  <c r="Y71" i="12"/>
  <c r="Y78" i="12" s="1"/>
  <c r="AD71" i="12"/>
  <c r="AD78" i="12" s="1"/>
  <c r="BJ71" i="12"/>
  <c r="BJ78" i="12" s="1"/>
  <c r="AL71" i="12"/>
  <c r="AL78" i="12" s="1"/>
  <c r="BE71" i="12"/>
  <c r="BE78" i="12" s="1"/>
  <c r="BK71" i="12"/>
  <c r="BK78" i="12" s="1"/>
  <c r="BU71" i="12"/>
  <c r="BU78" i="12" s="1"/>
  <c r="CG71" i="12"/>
  <c r="CG78" i="12" s="1"/>
  <c r="AM71" i="12"/>
  <c r="AM78" i="12" s="1"/>
  <c r="AG71" i="12"/>
  <c r="AG78" i="12" s="1"/>
  <c r="AT71" i="12"/>
  <c r="AT78" i="12" s="1"/>
  <c r="CH71" i="12"/>
  <c r="CH78" i="12" s="1"/>
  <c r="V71" i="12"/>
  <c r="V78" i="12" s="1"/>
  <c r="AU71" i="12"/>
  <c r="AU78" i="12" s="1"/>
  <c r="BM71" i="12"/>
  <c r="BM78" i="12" s="1"/>
  <c r="CB71" i="12"/>
  <c r="CB78" i="12" s="1"/>
  <c r="CO71" i="12"/>
  <c r="CO78" i="12" s="1"/>
  <c r="BV71" i="12"/>
  <c r="BV78" i="12" s="1"/>
  <c r="CK71" i="12"/>
  <c r="CK78" i="12" s="1"/>
  <c r="AI71" i="12"/>
  <c r="AI78" i="12" s="1"/>
  <c r="AB71" i="12"/>
  <c r="AB78" i="12" s="1"/>
  <c r="AB91" i="12"/>
  <c r="E22" i="15" l="1"/>
  <c r="E40" i="15"/>
  <c r="D45" i="15"/>
  <c r="B16" i="15"/>
  <c r="C66" i="15" l="1"/>
  <c r="C65" i="15"/>
  <c r="C73" i="15"/>
  <c r="D73" i="15"/>
  <c r="D65" i="15"/>
  <c r="D66" i="1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penny wieser</author>
  </authors>
  <commentList>
    <comment ref="N9" authorId="0" shapeId="0" xr:uid="{2FE7BC0E-1E2A-4EEB-A5B5-3C212933D396}">
      <text>
        <r>
          <rPr>
            <b/>
            <sz val="9"/>
            <color indexed="81"/>
            <rFont val="Tahoma"/>
            <family val="2"/>
          </rPr>
          <t>penny wieser:</t>
        </r>
        <r>
          <rPr>
            <sz val="9"/>
            <color indexed="81"/>
            <rFont val="Tahoma"/>
            <family val="2"/>
          </rPr>
          <t xml:space="preserve">
Removed was 0.2</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penny wieser</author>
  </authors>
  <commentList>
    <comment ref="BF101" authorId="0" shapeId="0" xr:uid="{64739FE6-0B1D-4DBF-98AE-12703D5E9290}">
      <text>
        <r>
          <rPr>
            <b/>
            <sz val="9"/>
            <color indexed="81"/>
            <rFont val="Tahoma"/>
            <family val="2"/>
          </rPr>
          <t>penny wieser:</t>
        </r>
        <r>
          <rPr>
            <sz val="9"/>
            <color indexed="81"/>
            <rFont val="Tahoma"/>
            <family val="2"/>
          </rPr>
          <t xml:space="preserve">
Need to remeasure</t>
        </r>
      </text>
    </comment>
    <comment ref="O117" authorId="0" shapeId="0" xr:uid="{5F3ED205-A853-4F07-8C7B-B094D9ECBAA8}">
      <text>
        <r>
          <rPr>
            <b/>
            <sz val="9"/>
            <color indexed="81"/>
            <rFont val="Tahoma"/>
            <family val="2"/>
          </rPr>
          <t>penny wieser:</t>
        </r>
        <r>
          <rPr>
            <sz val="9"/>
            <color indexed="81"/>
            <rFont val="Tahoma"/>
            <family val="2"/>
          </rPr>
          <t xml:space="preserve">
deleted In of 1.58, doesn’t make any sense
</t>
        </r>
      </text>
    </comment>
  </commentList>
</comments>
</file>

<file path=xl/sharedStrings.xml><?xml version="1.0" encoding="utf-8"?>
<sst xmlns="http://schemas.openxmlformats.org/spreadsheetml/2006/main" count="2035" uniqueCount="680">
  <si>
    <t>Na2O</t>
  </si>
  <si>
    <t>Al2O3</t>
  </si>
  <si>
    <t>P2O5</t>
  </si>
  <si>
    <t>CaO</t>
  </si>
  <si>
    <t>K2O</t>
  </si>
  <si>
    <t>TiO2</t>
  </si>
  <si>
    <t>SiO2</t>
  </si>
  <si>
    <t>MgO</t>
  </si>
  <si>
    <t>FeO</t>
  </si>
  <si>
    <t>MnO</t>
  </si>
  <si>
    <t>SO2</t>
  </si>
  <si>
    <t>Cl</t>
  </si>
  <si>
    <t>Total</t>
  </si>
  <si>
    <t>Li_ppm_m7</t>
  </si>
  <si>
    <t>Li_ppm_m7_Int2SE</t>
  </si>
  <si>
    <t>Be_ppm_m9</t>
  </si>
  <si>
    <t>Be_ppm_m9_Int2SE</t>
  </si>
  <si>
    <t>P_ppm_m31</t>
  </si>
  <si>
    <t>P_ppm_m31_Int2SE</t>
  </si>
  <si>
    <t>Sc_ppm_m45</t>
  </si>
  <si>
    <t>Sc_ppm_m45_Int2SE</t>
  </si>
  <si>
    <t>V_ppm_m51</t>
  </si>
  <si>
    <t>V_ppm_m51_Int2SE</t>
  </si>
  <si>
    <t>Cr_ppm_m53</t>
  </si>
  <si>
    <t>Cr_ppm_m53_Int2SE</t>
  </si>
  <si>
    <t>Co_ppm_m59</t>
  </si>
  <si>
    <t>Co_ppm_m59_Int2SE</t>
  </si>
  <si>
    <t>Ni_ppm_m60</t>
  </si>
  <si>
    <t>Ni_ppm_m60_Int2SE</t>
  </si>
  <si>
    <t>Rb_ppm_m85</t>
  </si>
  <si>
    <t>Rb_ppm_m85_Int2SE</t>
  </si>
  <si>
    <t>Sr_ppm_m88</t>
  </si>
  <si>
    <t>Sr_ppm_m88_Int2SE</t>
  </si>
  <si>
    <t>Y_ppm_m89</t>
  </si>
  <si>
    <t>Y_ppm_m89_Int2SE</t>
  </si>
  <si>
    <t>Zr_ppm_m90</t>
  </si>
  <si>
    <t>Zr_ppm_m90_Int2SE</t>
  </si>
  <si>
    <t>Nb_ppm_m93</t>
  </si>
  <si>
    <t>Nb_ppm_m93_Int2SE</t>
  </si>
  <si>
    <t>Cs_ppm_m133</t>
  </si>
  <si>
    <t>Cs_ppm_m133_Int2SE</t>
  </si>
  <si>
    <t>Ba_ppm_m137</t>
  </si>
  <si>
    <t>Ba_ppm_m137_Int2SE</t>
  </si>
  <si>
    <t>La_ppm_m139</t>
  </si>
  <si>
    <t>La_ppm_m139_Int2SE</t>
  </si>
  <si>
    <t>Ce_ppm_m140</t>
  </si>
  <si>
    <t>Ce_ppm_m140_Int2SE</t>
  </si>
  <si>
    <t>Pr_ppm_m141</t>
  </si>
  <si>
    <t>Pr_ppm_m141_Int2SE</t>
  </si>
  <si>
    <t>Nd_ppm_m146</t>
  </si>
  <si>
    <t>Nd_ppm_m146_Int2SE</t>
  </si>
  <si>
    <t>Sm_ppm_m147</t>
  </si>
  <si>
    <t>Sm_ppm_m147_Int2SE</t>
  </si>
  <si>
    <t>Eu_ppm_m153</t>
  </si>
  <si>
    <t>Eu_ppm_m153_Int2SE</t>
  </si>
  <si>
    <t>Gd_ppm_m157</t>
  </si>
  <si>
    <t>Gd_ppm_m157_Int2SE</t>
  </si>
  <si>
    <t>Tb_ppm_m159</t>
  </si>
  <si>
    <t>Tb_ppm_m159_Int2SE</t>
  </si>
  <si>
    <t>Dy_ppm_m163</t>
  </si>
  <si>
    <t>Dy_ppm_m163_Int2SE</t>
  </si>
  <si>
    <t>Ho_ppm_m165</t>
  </si>
  <si>
    <t>Ho_ppm_m165_Int2SE</t>
  </si>
  <si>
    <t>Er_ppm_m166</t>
  </si>
  <si>
    <t>Er_ppm_m166_Int2SE</t>
  </si>
  <si>
    <t>Tm_ppm_m169</t>
  </si>
  <si>
    <t>Tm_ppm_m169_Int2SE</t>
  </si>
  <si>
    <t>Yb_ppm_m172</t>
  </si>
  <si>
    <t>Yb_ppm_m172_Int2SE</t>
  </si>
  <si>
    <t>Lu_ppm_m175</t>
  </si>
  <si>
    <t>Lu_ppm_m175_Int2SE</t>
  </si>
  <si>
    <t>Hf_ppm_m177</t>
  </si>
  <si>
    <t>Hf_ppm_m177_Int2SE</t>
  </si>
  <si>
    <t>Ta_ppm_m181</t>
  </si>
  <si>
    <t>Ta_ppm_m181_Int2SE</t>
  </si>
  <si>
    <t>Pb_ppm_m208</t>
  </si>
  <si>
    <t>Pb_ppm_m208_Int2SE</t>
  </si>
  <si>
    <t>Th_ppm_m232</t>
  </si>
  <si>
    <t>Th_ppm_m232_Int2SE</t>
  </si>
  <si>
    <t>U_ppm_m238</t>
  </si>
  <si>
    <t>U_ppm_m238_Int2SE</t>
  </si>
  <si>
    <t>MI_Glass_916_G1c</t>
  </si>
  <si>
    <t>MI_Glass_916_G2c</t>
  </si>
  <si>
    <t>MI_Glass_916_G3c</t>
  </si>
  <si>
    <t>MI_Glass_916_G4c</t>
  </si>
  <si>
    <t>MI_Glass_916_G5c</t>
  </si>
  <si>
    <t>MI_Glass_916_G6c</t>
  </si>
  <si>
    <t>MI_Glass_916_G7c</t>
  </si>
  <si>
    <t>MI_Glass_916_G9c</t>
  </si>
  <si>
    <t>MI_Glass_916_G11c</t>
  </si>
  <si>
    <t>MI_Glass_916_G12c</t>
  </si>
  <si>
    <t>MI_Glass_910_G1c</t>
  </si>
  <si>
    <t>MI_Glass_910_G3c</t>
  </si>
  <si>
    <t>MI_Glass_910_G4c</t>
  </si>
  <si>
    <t>MI_Glass_910_G2c</t>
  </si>
  <si>
    <t>MI_Glass_910_G5c</t>
  </si>
  <si>
    <t>MI_Glass_910_G6c</t>
  </si>
  <si>
    <t>MI_Glass_910_G7c</t>
  </si>
  <si>
    <t>MI_Glass_910_G8c</t>
  </si>
  <si>
    <t>MI_Glass_910_G12b</t>
  </si>
  <si>
    <t>MI_Glass_910_G11b</t>
  </si>
  <si>
    <t>MI_Glass_910_G10b</t>
  </si>
  <si>
    <t>MI_Glass_910_G9b</t>
  </si>
  <si>
    <t>Below LOD</t>
  </si>
  <si>
    <t>MI_glass_908_G2b</t>
  </si>
  <si>
    <t>MI_glass_908_G6b</t>
  </si>
  <si>
    <t>MI_glass_908_G8b</t>
  </si>
  <si>
    <t>MI_glass_908_G9a</t>
  </si>
  <si>
    <t>MI_glass_908_G10b</t>
  </si>
  <si>
    <t>MI_glass_908_G12b</t>
  </si>
  <si>
    <t>MI_glass_908_G11b</t>
  </si>
  <si>
    <t>MI_glass_919_G2b</t>
  </si>
  <si>
    <t>MI_glass_919_G3b</t>
  </si>
  <si>
    <t>MI_glass_919_G1b</t>
  </si>
  <si>
    <t>MI_glass_919_G11b</t>
  </si>
  <si>
    <t>MI_glass_919_G7b</t>
  </si>
  <si>
    <t>MI_glass_919_G8b</t>
  </si>
  <si>
    <t>MI_glass_919_G10b</t>
  </si>
  <si>
    <t>MI-Run1</t>
  </si>
  <si>
    <t>MI3_73</t>
  </si>
  <si>
    <t>MI4_46</t>
  </si>
  <si>
    <t>MI4_47</t>
  </si>
  <si>
    <t>MI4_32</t>
  </si>
  <si>
    <t>MI1_7</t>
  </si>
  <si>
    <t>MI1_25</t>
  </si>
  <si>
    <t>MI2_59b</t>
  </si>
  <si>
    <t>MI2_44</t>
  </si>
  <si>
    <t>MI2_38</t>
  </si>
  <si>
    <t>MI2_40a</t>
  </si>
  <si>
    <t>MI2_54</t>
  </si>
  <si>
    <t>Eruption</t>
  </si>
  <si>
    <t>Batch/Run</t>
  </si>
  <si>
    <t>MI Run 1</t>
  </si>
  <si>
    <t>MI Run 6</t>
  </si>
  <si>
    <t>MI Run 5</t>
  </si>
  <si>
    <t>MI Run 8</t>
  </si>
  <si>
    <t>MI Run 9</t>
  </si>
  <si>
    <t>MI Run 2</t>
  </si>
  <si>
    <t>MI-Run2</t>
  </si>
  <si>
    <t>MI2_56a</t>
  </si>
  <si>
    <t>MI3_92b</t>
  </si>
  <si>
    <t>MI3_80</t>
  </si>
  <si>
    <t>MI3_76</t>
  </si>
  <si>
    <t>MI3_74</t>
  </si>
  <si>
    <t>MI3_84</t>
  </si>
  <si>
    <t>MI3_86a</t>
  </si>
  <si>
    <t>MI4_48</t>
  </si>
  <si>
    <t>MI4_24</t>
  </si>
  <si>
    <t>MI4_18</t>
  </si>
  <si>
    <t>MI5_59a</t>
  </si>
  <si>
    <t>MI5__56</t>
  </si>
  <si>
    <t>MI2_67a</t>
  </si>
  <si>
    <t>MI1_33a</t>
  </si>
  <si>
    <t>MI Run 3</t>
  </si>
  <si>
    <t>MI Run 4</t>
  </si>
  <si>
    <t>MI-Run3</t>
  </si>
  <si>
    <t>MI1_11</t>
  </si>
  <si>
    <t>MI1_3</t>
  </si>
  <si>
    <t>MI1_2</t>
  </si>
  <si>
    <t>MI1_12</t>
  </si>
  <si>
    <t>MI1_26</t>
  </si>
  <si>
    <t>MI1_30</t>
  </si>
  <si>
    <t>MI2_42</t>
  </si>
  <si>
    <t>MI2_40b</t>
  </si>
  <si>
    <t>MI2_46</t>
  </si>
  <si>
    <t>MI2_47</t>
  </si>
  <si>
    <t>MI2_48</t>
  </si>
  <si>
    <t>MI2_55</t>
  </si>
  <si>
    <t>MI2_51</t>
  </si>
  <si>
    <t>MI-Run4</t>
  </si>
  <si>
    <t>MI2_56b</t>
  </si>
  <si>
    <t>MI2_59a</t>
  </si>
  <si>
    <t>MI2_59c</t>
  </si>
  <si>
    <t>MI2_61</t>
  </si>
  <si>
    <t>MI2_62</t>
  </si>
  <si>
    <t>MI2_63</t>
  </si>
  <si>
    <t>MI2_69</t>
  </si>
  <si>
    <t>MI2_66</t>
  </si>
  <si>
    <t>MI2_65</t>
  </si>
  <si>
    <t>MI2_70</t>
  </si>
  <si>
    <t>MI2_71b</t>
  </si>
  <si>
    <t>MI2_71a</t>
  </si>
  <si>
    <t>MI3_14</t>
  </si>
  <si>
    <t>MI3_5</t>
  </si>
  <si>
    <t>MI3_4</t>
  </si>
  <si>
    <t>MI-Run5</t>
  </si>
  <si>
    <t>MI3_9</t>
  </si>
  <si>
    <t>MI3_10</t>
  </si>
  <si>
    <t>MI3_12</t>
  </si>
  <si>
    <t>MI3_3</t>
  </si>
  <si>
    <t>MI3_1a</t>
  </si>
  <si>
    <t>MI3_91</t>
  </si>
  <si>
    <t>MI3_92a</t>
  </si>
  <si>
    <t>MI3_97</t>
  </si>
  <si>
    <t>MI3_88</t>
  </si>
  <si>
    <t>MI3_7</t>
  </si>
  <si>
    <t>MI3_90</t>
  </si>
  <si>
    <t>MI3_85</t>
  </si>
  <si>
    <t>MI3_79</t>
  </si>
  <si>
    <t>MI3_81</t>
  </si>
  <si>
    <t>MI-Run6</t>
  </si>
  <si>
    <t>MI3_82</t>
  </si>
  <si>
    <t>MI3_77</t>
  </si>
  <si>
    <t>MI3_75</t>
  </si>
  <si>
    <t>MI4_52b</t>
  </si>
  <si>
    <t>MI4_44</t>
  </si>
  <si>
    <t>MI4_37</t>
  </si>
  <si>
    <t>MI4_39</t>
  </si>
  <si>
    <t>MI4_41</t>
  </si>
  <si>
    <t>MI4_34</t>
  </si>
  <si>
    <t>MI4_31</t>
  </si>
  <si>
    <t>MI4_29</t>
  </si>
  <si>
    <t>MI_Run8</t>
  </si>
  <si>
    <t>MI4_27</t>
  </si>
  <si>
    <t>MI4_21</t>
  </si>
  <si>
    <t>MI4_20</t>
  </si>
  <si>
    <t>MI4_19</t>
  </si>
  <si>
    <t>MI4_15</t>
  </si>
  <si>
    <t>MI5_79</t>
  </si>
  <si>
    <t>MI5_62</t>
  </si>
  <si>
    <t>MI5_64</t>
  </si>
  <si>
    <t>MI5_65</t>
  </si>
  <si>
    <t>MI_Run9</t>
  </si>
  <si>
    <t>MI1_27b</t>
  </si>
  <si>
    <t>MI1_24</t>
  </si>
  <si>
    <t>MI2_72</t>
  </si>
  <si>
    <t>MI3_2</t>
  </si>
  <si>
    <t>MI4_50</t>
  </si>
  <si>
    <t>MI4_45</t>
  </si>
  <si>
    <t>MI4_28</t>
  </si>
  <si>
    <t>MI4_25</t>
  </si>
  <si>
    <t>MI5_51</t>
  </si>
  <si>
    <t>MI5_78b</t>
  </si>
  <si>
    <t>MI5_69c</t>
  </si>
  <si>
    <t>MI5_61</t>
  </si>
  <si>
    <t>MI_Run7</t>
  </si>
  <si>
    <t>MI Run 7</t>
  </si>
  <si>
    <t>MI1_19b</t>
  </si>
  <si>
    <t>MI1_33b</t>
  </si>
  <si>
    <t>MI3_11b</t>
  </si>
  <si>
    <t>MI3_1b</t>
  </si>
  <si>
    <t>MI4_17a</t>
  </si>
  <si>
    <t>MI4_17b</t>
  </si>
  <si>
    <t>MI5_80</t>
  </si>
  <si>
    <t>MI5_72a</t>
  </si>
  <si>
    <t>MI5_72b</t>
  </si>
  <si>
    <t>MI5_68</t>
  </si>
  <si>
    <t>MI5_58c</t>
  </si>
  <si>
    <t>MI Run 10</t>
  </si>
  <si>
    <t>MI_Run10</t>
  </si>
  <si>
    <t>MI2_43</t>
  </si>
  <si>
    <t>MI1_28</t>
  </si>
  <si>
    <t>MI1_6</t>
  </si>
  <si>
    <t>MI3_11a</t>
  </si>
  <si>
    <t>MI3_6</t>
  </si>
  <si>
    <t>MI4_51</t>
  </si>
  <si>
    <t>MI4_35</t>
  </si>
  <si>
    <t>MI4_23</t>
  </si>
  <si>
    <t>MI2_41</t>
  </si>
  <si>
    <t>MI5_57</t>
  </si>
  <si>
    <t>MI5_67</t>
  </si>
  <si>
    <t>MI5_81</t>
  </si>
  <si>
    <t>MI5_60</t>
  </si>
  <si>
    <t>MI5_66</t>
  </si>
  <si>
    <t>NiO</t>
  </si>
  <si>
    <t>Cr2O3</t>
  </si>
  <si>
    <t>Batch 2</t>
  </si>
  <si>
    <t>Mg Number</t>
  </si>
  <si>
    <t>Analysis Batch</t>
  </si>
  <si>
    <t>Average</t>
  </si>
  <si>
    <t>Std Dev</t>
  </si>
  <si>
    <t>Spot Size (um)</t>
  </si>
  <si>
    <t>Signal Duration(s)</t>
  </si>
  <si>
    <t>No measurement</t>
  </si>
  <si>
    <t>100* Measured/preferred</t>
  </si>
  <si>
    <t>Eruption Codes</t>
  </si>
  <si>
    <t>Elemental concentrations and 2SE values</t>
  </si>
  <si>
    <t>Element concentrations are expressed in ppm (bold), with the 2SE measurement from Iolite shown in the adjacent column (regular font)</t>
  </si>
  <si>
    <t>Spot size (um)</t>
  </si>
  <si>
    <t>Analytical Technique</t>
  </si>
  <si>
    <t>Material</t>
  </si>
  <si>
    <t>EPMA</t>
  </si>
  <si>
    <t>Glass</t>
  </si>
  <si>
    <t>Host Olivine</t>
  </si>
  <si>
    <t>Forsterite</t>
  </si>
  <si>
    <t>LA-ICP-MS</t>
  </si>
  <si>
    <t>Melt Inclusion ID</t>
  </si>
  <si>
    <t>PEC correction amount (negative = dissolving olivine)</t>
  </si>
  <si>
    <t>Glass Fragment ID</t>
  </si>
  <si>
    <t>Ablation Duration(s)</t>
  </si>
  <si>
    <t>PEC Correction</t>
  </si>
  <si>
    <t>Shows the amount of olivine addition/subtracting required to reverse the PEC process. Calculated in petrolog.</t>
  </si>
  <si>
    <t>P_ppm_m31 (Si reduced to BCR)</t>
  </si>
  <si>
    <t>Cl (corrected</t>
  </si>
  <si>
    <t>MnO corrected</t>
  </si>
  <si>
    <t>MI_glass_908_G3</t>
  </si>
  <si>
    <t>MI_glass_919_G6b/G5bu</t>
  </si>
  <si>
    <t>MI_glass_919_G11b/G12bu</t>
  </si>
  <si>
    <t>MnO Corrected</t>
  </si>
  <si>
    <t>Cl Corrected</t>
  </si>
  <si>
    <t>As_91_ppm_m75</t>
  </si>
  <si>
    <t>As_91_ppm_m75_Int2SE</t>
  </si>
  <si>
    <t>Se_96_ppm_m80</t>
  </si>
  <si>
    <t>Se_96_ppm_m80_Int2SE</t>
  </si>
  <si>
    <t>Cu_ppm_m65</t>
  </si>
  <si>
    <t>Cu_ppm_m65_Int2SE</t>
  </si>
  <si>
    <t>Zn_ppm_m66</t>
  </si>
  <si>
    <t>Zn_ppm_m66_Int2SE</t>
  </si>
  <si>
    <t>Mo_ppm_m95</t>
  </si>
  <si>
    <t>Mo_ppm_m95_Int2SE</t>
  </si>
  <si>
    <t>Cd_ppm_m111</t>
  </si>
  <si>
    <t>Cd_ppm_m111_Int2SE</t>
  </si>
  <si>
    <t>In_ppm_m115</t>
  </si>
  <si>
    <t>In_ppm_m115_Int2SE</t>
  </si>
  <si>
    <t>Sn_ppm_m118</t>
  </si>
  <si>
    <t>Sn_ppm_m118_Int2SE</t>
  </si>
  <si>
    <t>Sb_ppm_m121</t>
  </si>
  <si>
    <t>Sb_ppm_m121_Int2SE</t>
  </si>
  <si>
    <t>W_ppm_m182</t>
  </si>
  <si>
    <t>W_ppm_m182_Int2SE</t>
  </si>
  <si>
    <t>Tl_ppm_m205</t>
  </si>
  <si>
    <t>Tl_ppm_m205_Int2SE</t>
  </si>
  <si>
    <t>Bi_ppm_m209</t>
  </si>
  <si>
    <t>Bi_ppm_m209_Int2SE</t>
  </si>
  <si>
    <t>LA_ICP-MS line transect</t>
  </si>
  <si>
    <t>Signal duration</t>
  </si>
  <si>
    <t>Collation of chalcophile and lithophile data</t>
  </si>
  <si>
    <t>LA-ICP-MS reaction mode</t>
  </si>
  <si>
    <t>Duration  (s)</t>
  </si>
  <si>
    <t>Mg_ppm_m24</t>
  </si>
  <si>
    <t>Mg_ppm_m24_Int2SE</t>
  </si>
  <si>
    <t>Preferred OU Values</t>
  </si>
  <si>
    <t>BDL</t>
  </si>
  <si>
    <t>Run Name</t>
  </si>
  <si>
    <t>Singal Duration(s)</t>
  </si>
  <si>
    <t>Sample Name</t>
  </si>
  <si>
    <t>Start of day set up</t>
  </si>
  <si>
    <t>OU-39</t>
  </si>
  <si>
    <t>OU-41</t>
  </si>
  <si>
    <t>OU-49</t>
  </si>
  <si>
    <t>OU-51</t>
  </si>
  <si>
    <t>Batch 3</t>
  </si>
  <si>
    <t>Batch 4</t>
  </si>
  <si>
    <t>Matrix Glass (start of run)</t>
  </si>
  <si>
    <t>OU39_1_1</t>
  </si>
  <si>
    <t>Batch 6</t>
  </si>
  <si>
    <t>OU41_2</t>
  </si>
  <si>
    <t>OU49_2</t>
  </si>
  <si>
    <t>OU51_2</t>
  </si>
  <si>
    <t>Matrix Glass (end of run)</t>
  </si>
  <si>
    <t>OU39_1</t>
  </si>
  <si>
    <t>OU41_1</t>
  </si>
  <si>
    <t>OU49_1</t>
  </si>
  <si>
    <t>OU51_1</t>
  </si>
  <si>
    <t>Standard name</t>
  </si>
  <si>
    <t>OU 39</t>
  </si>
  <si>
    <t>OU 41</t>
  </si>
  <si>
    <t>OU 49</t>
  </si>
  <si>
    <t>OU 51</t>
  </si>
  <si>
    <t>Preferred value Se</t>
  </si>
  <si>
    <t>Preferred value As</t>
  </si>
  <si>
    <t>Start of day setup</t>
  </si>
  <si>
    <t>MI Run 1 end</t>
  </si>
  <si>
    <t>MI Run 2 end</t>
  </si>
  <si>
    <t>Matrix glass run start</t>
  </si>
  <si>
    <t>Matrix glass run end</t>
  </si>
  <si>
    <t>Grain #</t>
  </si>
  <si>
    <t>Sample ID</t>
  </si>
  <si>
    <t>10b</t>
  </si>
  <si>
    <t>GlassAE</t>
  </si>
  <si>
    <t>Included in host olivine, no melt around it</t>
  </si>
  <si>
    <t>In small oval shaped melt inclusion, sulfide sits right at the corner of it</t>
  </si>
  <si>
    <t xml:space="preserve">In melt inclusion consisting almost entirely of Cr spinel and sulfide (v little melt). </t>
  </si>
  <si>
    <t>Sample</t>
  </si>
  <si>
    <t>Description</t>
  </si>
  <si>
    <t>In very open glassy embayement</t>
  </si>
  <si>
    <t xml:space="preserve">In very open embayment between two olivines. </t>
  </si>
  <si>
    <t xml:space="preserve">Attached to olivine grain within a glassy, very open embayment. </t>
  </si>
  <si>
    <t>In very small eye shaped inclusion, takes up ~50% of the area of the melt inclusion</t>
  </si>
  <si>
    <t>N/A</t>
  </si>
  <si>
    <t>no measurement</t>
  </si>
  <si>
    <t>S</t>
  </si>
  <si>
    <t>Fe</t>
  </si>
  <si>
    <t>Host glass S ppm or Melt inclusion S ppm (uncorrected for PEC)</t>
  </si>
  <si>
    <t>Fo content of olivine host (Mg/(Mg+Fe)) atomic</t>
  </si>
  <si>
    <t>S in sulfide (wt%)</t>
  </si>
  <si>
    <t>Fe in sulfide (wt%)</t>
  </si>
  <si>
    <t>Cu in sulfide (wt%) Raw</t>
  </si>
  <si>
    <t>Cu in sulfide (wt%) Corrected</t>
  </si>
  <si>
    <t>Ni</t>
  </si>
  <si>
    <t>Ni  in sulfide (wt%) Raw</t>
  </si>
  <si>
    <t>Ni in sulfide (wt%) Corrected</t>
  </si>
  <si>
    <t>Ni recalc</t>
  </si>
  <si>
    <t>Cu recalc</t>
  </si>
  <si>
    <t>S recalc</t>
  </si>
  <si>
    <t>Fe recalc</t>
  </si>
  <si>
    <t>Cu</t>
  </si>
  <si>
    <t xml:space="preserve">4 / 1 . </t>
  </si>
  <si>
    <t xml:space="preserve">5 / 1 . </t>
  </si>
  <si>
    <t xml:space="preserve">6 / 1 . </t>
  </si>
  <si>
    <t>EPMA analysis</t>
  </si>
  <si>
    <t>Mean</t>
  </si>
  <si>
    <t>precision (100*std dev/mean)</t>
  </si>
  <si>
    <t xml:space="preserve">1 / 1 . </t>
  </si>
  <si>
    <t xml:space="preserve">2 / 1 . </t>
  </si>
  <si>
    <t xml:space="preserve">3 / 1 . </t>
  </si>
  <si>
    <t>EDS analysis (Recalculated to 100, EDS analysis always yielded totals of ~85 for all sulfides)</t>
  </si>
  <si>
    <t xml:space="preserve">7 / 1 . </t>
  </si>
  <si>
    <t xml:space="preserve">8 / 1 . </t>
  </si>
  <si>
    <t xml:space="preserve">9 / 1 . </t>
  </si>
  <si>
    <t>Nifty Chalcopyrite (see LaFlamme et al., 2016)</t>
  </si>
  <si>
    <t>Published value (different grain)</t>
  </si>
  <si>
    <t>GLAHM pentlandite (not previously characterized)</t>
  </si>
  <si>
    <t>UWPY-1 pyrite- see Kozdon et al., 2010</t>
  </si>
  <si>
    <t>SIMS</t>
  </si>
  <si>
    <t>Sample Number</t>
  </si>
  <si>
    <t>CO2 ppm</t>
  </si>
  <si>
    <t>+/-</t>
  </si>
  <si>
    <t>H2O wt%</t>
  </si>
  <si>
    <t>F ppm</t>
  </si>
  <si>
    <t>P ppm</t>
  </si>
  <si>
    <t>S ppm</t>
  </si>
  <si>
    <t>Cl ppm</t>
  </si>
  <si>
    <t>Li</t>
  </si>
  <si>
    <t>Be</t>
  </si>
  <si>
    <t>Sc</t>
  </si>
  <si>
    <t>V</t>
  </si>
  <si>
    <t>Cr</t>
  </si>
  <si>
    <t>Co</t>
  </si>
  <si>
    <t>Zn</t>
  </si>
  <si>
    <t>Ga</t>
  </si>
  <si>
    <t>Rb</t>
  </si>
  <si>
    <t>Sr</t>
  </si>
  <si>
    <t>Y</t>
  </si>
  <si>
    <t>Zr</t>
  </si>
  <si>
    <t>Nb</t>
  </si>
  <si>
    <t>Mo</t>
  </si>
  <si>
    <t>Ag</t>
  </si>
  <si>
    <t>Cd</t>
  </si>
  <si>
    <t>In</t>
  </si>
  <si>
    <t>Sn</t>
  </si>
  <si>
    <t>Sb</t>
  </si>
  <si>
    <t>Cs</t>
  </si>
  <si>
    <t>Ba</t>
  </si>
  <si>
    <t>La</t>
  </si>
  <si>
    <t>Ce</t>
  </si>
  <si>
    <t>Pr</t>
  </si>
  <si>
    <t>Nd</t>
  </si>
  <si>
    <t>Sm</t>
  </si>
  <si>
    <t>Eu</t>
  </si>
  <si>
    <t>Gd</t>
  </si>
  <si>
    <t>Tb</t>
  </si>
  <si>
    <t>Dy</t>
  </si>
  <si>
    <t>Ho</t>
  </si>
  <si>
    <t>Er</t>
  </si>
  <si>
    <t>Tm</t>
  </si>
  <si>
    <t>Yb</t>
  </si>
  <si>
    <t>Lu</t>
  </si>
  <si>
    <t>Hf</t>
  </si>
  <si>
    <t>Ta</t>
  </si>
  <si>
    <t>W</t>
  </si>
  <si>
    <t>Tl</t>
  </si>
  <si>
    <t>Pb</t>
  </si>
  <si>
    <t>Bi</t>
  </si>
  <si>
    <t>Th</t>
  </si>
  <si>
    <t>U</t>
  </si>
  <si>
    <t>53-3</t>
  </si>
  <si>
    <t>53-4</t>
  </si>
  <si>
    <t>53-5</t>
  </si>
  <si>
    <t>53-6</t>
  </si>
  <si>
    <t>53-7</t>
  </si>
  <si>
    <t>53-8</t>
  </si>
  <si>
    <t>53-9</t>
  </si>
  <si>
    <t>54-1</t>
  </si>
  <si>
    <t>54-2</t>
  </si>
  <si>
    <t>54-3</t>
  </si>
  <si>
    <t>54-4</t>
  </si>
  <si>
    <t>54-5</t>
  </si>
  <si>
    <t>54-6</t>
  </si>
  <si>
    <t>54-7</t>
  </si>
  <si>
    <t>54-8</t>
  </si>
  <si>
    <t>54-9</t>
  </si>
  <si>
    <t>55-1</t>
  </si>
  <si>
    <t>55-2</t>
  </si>
  <si>
    <t>LAICPMS</t>
  </si>
  <si>
    <t>Si29</t>
  </si>
  <si>
    <t>Sc45</t>
  </si>
  <si>
    <t>Ti49</t>
  </si>
  <si>
    <t>V51</t>
  </si>
  <si>
    <t>Cr53</t>
  </si>
  <si>
    <t>Mn55</t>
  </si>
  <si>
    <t>Co59</t>
  </si>
  <si>
    <t>Ni60</t>
  </si>
  <si>
    <t>Zn66</t>
  </si>
  <si>
    <t>Rb85</t>
  </si>
  <si>
    <t>Sr88</t>
  </si>
  <si>
    <t>Y89</t>
  </si>
  <si>
    <t>Zr90</t>
  </si>
  <si>
    <t>Nb93</t>
  </si>
  <si>
    <t>Cs133</t>
  </si>
  <si>
    <t>Ba137</t>
  </si>
  <si>
    <t>La139</t>
  </si>
  <si>
    <t>Ce140</t>
  </si>
  <si>
    <t>Pr141</t>
  </si>
  <si>
    <t>Nd146</t>
  </si>
  <si>
    <t>Sm147</t>
  </si>
  <si>
    <t>Eu153</t>
  </si>
  <si>
    <t>Gd157</t>
  </si>
  <si>
    <t>Tb159</t>
  </si>
  <si>
    <t>Dy163</t>
  </si>
  <si>
    <t>Ho165</t>
  </si>
  <si>
    <t>Er166</t>
  </si>
  <si>
    <t>Tm169</t>
  </si>
  <si>
    <t>Yb172</t>
  </si>
  <si>
    <t>Lu175</t>
  </si>
  <si>
    <t>Hf177</t>
  </si>
  <si>
    <t>Ta181</t>
  </si>
  <si>
    <t>Th232</t>
  </si>
  <si>
    <t>U238</t>
  </si>
  <si>
    <t>RSD</t>
  </si>
  <si>
    <t>ANU preferred value</t>
  </si>
  <si>
    <t>Measured/Standard</t>
  </si>
  <si>
    <t>Be9</t>
  </si>
  <si>
    <t>Cu65</t>
  </si>
  <si>
    <t>Ga71</t>
  </si>
  <si>
    <t>Ge72</t>
  </si>
  <si>
    <t>Mo95</t>
  </si>
  <si>
    <t>Ag107</t>
  </si>
  <si>
    <t>Cd111</t>
  </si>
  <si>
    <t>In115</t>
  </si>
  <si>
    <t>Sn118</t>
  </si>
  <si>
    <t>Sb121</t>
  </si>
  <si>
    <t>W182</t>
  </si>
  <si>
    <t>Tl205</t>
  </si>
  <si>
    <t>Pb207</t>
  </si>
  <si>
    <t>Bi209</t>
  </si>
  <si>
    <t>Loihi-6k491-2c</t>
  </si>
  <si>
    <t>Loihi-6k494-6c</t>
  </si>
  <si>
    <t>Loihi- 6k490-2c</t>
  </si>
  <si>
    <t>Loihi-p286-1fa</t>
  </si>
  <si>
    <t>Loihi-1802-22a</t>
  </si>
  <si>
    <t>Loihi-1803-14b</t>
  </si>
  <si>
    <t>Sample Name (see Pietruszka et al. 2011)</t>
  </si>
  <si>
    <t>Loihi-1803-16b</t>
  </si>
  <si>
    <t>Loihi-1804-1b</t>
  </si>
  <si>
    <t>Loihi-1804-10b</t>
  </si>
  <si>
    <t>Loihi-1804-19b</t>
  </si>
  <si>
    <t>Loihi-1801-1b</t>
  </si>
  <si>
    <t>Loihi-1801-11b</t>
  </si>
  <si>
    <t>Loihi-1801-16b</t>
  </si>
  <si>
    <t>Loihi-1801-19b</t>
  </si>
  <si>
    <t>Loihi-1801-22b</t>
  </si>
  <si>
    <t>Selection type</t>
  </si>
  <si>
    <t>Components</t>
  </si>
  <si>
    <t>Si29_CPS</t>
  </si>
  <si>
    <t>Si29_CPS_Int2SE</t>
  </si>
  <si>
    <t>IntStdWv</t>
  </si>
  <si>
    <t>IntStdWv_Int2SE</t>
  </si>
  <si>
    <t>Ca_ppm_m43</t>
  </si>
  <si>
    <t>Ca_ppm_m43_Int2SE</t>
  </si>
  <si>
    <t>Se_94_ppm_m78</t>
  </si>
  <si>
    <t>Se_94_ppm_m78_Int2SE</t>
  </si>
  <si>
    <t>Se (PV)</t>
  </si>
  <si>
    <t>Normal</t>
  </si>
  <si>
    <t>NLTD39</t>
  </si>
  <si>
    <t>NLTD49</t>
  </si>
  <si>
    <t>NLTD51</t>
  </si>
  <si>
    <t>NLTD41</t>
  </si>
  <si>
    <t>Measured/Preferred*100</t>
  </si>
  <si>
    <t>Loihi-6k490- 1c</t>
  </si>
  <si>
    <t>Se (96)</t>
  </si>
  <si>
    <t>As (91)</t>
  </si>
  <si>
    <t>Measured/Preferred*100 As 91</t>
  </si>
  <si>
    <t>Notes</t>
  </si>
  <si>
    <t>As (PV)</t>
  </si>
  <si>
    <t>Measured/Preferred*100 Se 96</t>
  </si>
  <si>
    <t>Fe/(Fe+Ni+Cu)</t>
  </si>
  <si>
    <t>Se Run 2 - Open university 26/03/2019</t>
  </si>
  <si>
    <t>Ca43_43_CPS</t>
  </si>
  <si>
    <t>Ca43_43_CPS_Int2SE</t>
  </si>
  <si>
    <t>Si_45_ppm_m29</t>
  </si>
  <si>
    <t>Si_45_ppm_m29_Int2SE</t>
  </si>
  <si>
    <t>Ca_59_ppm_m43</t>
  </si>
  <si>
    <t>Ca_59_ppm_m43_Int2SE</t>
  </si>
  <si>
    <t>SE-39-1, 11:03:01 (21.5 sec)</t>
  </si>
  <si>
    <t>SE-39-2, 11:05:15 (21.5 sec)</t>
  </si>
  <si>
    <t>SE-39-3, 11:07:23 (21.5 sec)</t>
  </si>
  <si>
    <t>SE41-1, 11:09:34 (21.5 sec)</t>
  </si>
  <si>
    <t>SE41-2, 11:11:46 (21.5 sec)</t>
  </si>
  <si>
    <t>SE41-3, 11:13:54 (21.5 sec)</t>
  </si>
  <si>
    <t>SE51-1, 11:16:05 (21.5 sec)</t>
  </si>
  <si>
    <t>SE51-2, 11:18:17 (21.5 sec)</t>
  </si>
  <si>
    <t>SE51-3, 11:20:25 (21.5 sec)</t>
  </si>
  <si>
    <t>SE49-1, 11:22:36 (21.5 sec)</t>
  </si>
  <si>
    <t>SE49-2, 11:24:49 (21.5 sec)</t>
  </si>
  <si>
    <t>SE49-3, 11:26:57 (21.5 sec)</t>
  </si>
  <si>
    <t>Se-As run 2</t>
  </si>
  <si>
    <t>Se-As Run 1</t>
  </si>
  <si>
    <t xml:space="preserve">In very small melt inclusion, makes up ~80% of it. </t>
  </si>
  <si>
    <t>Batch 2/instrument setup</t>
  </si>
  <si>
    <t>Se - As Run 1 - Open university 27/06/2017</t>
  </si>
  <si>
    <t>Description of different tabs</t>
  </si>
  <si>
    <t>Number</t>
  </si>
  <si>
    <t>Name</t>
  </si>
  <si>
    <t>Sulfide EDS analysis</t>
  </si>
  <si>
    <t xml:space="preserve">Textural descriptions, and EDS-derived analyses of Kilauean sulfides identified in this study. </t>
  </si>
  <si>
    <t xml:space="preserve">For brevity, the "KLO" prefix of sample names is ommited in the data tables. </t>
  </si>
  <si>
    <t xml:space="preserve">Sulfide standards </t>
  </si>
  <si>
    <t>EPMA and EDS analyses of sulfide standards characterized in this study. EDS analyses of these standards were used to calculate any offsets between EDS and EPMA analyses to correct EDS-derived analyses of Kilauean sulfides</t>
  </si>
  <si>
    <t>Kilauea Matrix Glass</t>
  </si>
  <si>
    <t>Kilauea MI + host olivines</t>
  </si>
  <si>
    <t>Kilauea BCR-2 standards</t>
  </si>
  <si>
    <t xml:space="preserve">Repeated LA-ICP-MS measurements of BCR-2 in the various batches (batch numbers are reported in sheets 3 and 4 next to each analyses). At the bottom of the sheet, the average concentrations for each batch are compared to long-term laboratory preffered values. </t>
  </si>
  <si>
    <t>Kilauea Se-As standards</t>
  </si>
  <si>
    <t xml:space="preserve">Repeated LA-ICP-MS measurements of 4 Se and As standards. Standards were run at the start of the day, at the begning and end of the melt inclusion Se-As run, and at the start and end of the matrix glass run. The average concentration of these standards is compared to preferred values at the bottom of the sheet. </t>
  </si>
  <si>
    <t>Loihi Glass Data</t>
  </si>
  <si>
    <t>Loihi BCR-2 standards</t>
  </si>
  <si>
    <t>Loihi Se-As Standards</t>
  </si>
  <si>
    <t xml:space="preserve">LA-ICP-MS lithophile and chalcophile element, major element, and volatile element analyses for Loihi glasses. </t>
  </si>
  <si>
    <t xml:space="preserve">Repeated LA-ICP-MS measurements of BCR-2 for two different analytical regimes. These are compared to preferred values for the ANU laboratory. </t>
  </si>
  <si>
    <t>Repeated LA-ICP-MS measurements of 4 Se and As standards. The average concentration of these standards is compared to preferred values.</t>
  </si>
  <si>
    <t>Other Notes</t>
  </si>
  <si>
    <t>Major and lithophile trace element data was presented in Wieser et al. 2019. The new data published in this study is shown in the LHS of sheet 3 and 4, with previously published data colored grey.</t>
  </si>
  <si>
    <t>MgO equivalent (see text)</t>
  </si>
  <si>
    <t>Analytical Method</t>
  </si>
  <si>
    <t>EDS map 1</t>
  </si>
  <si>
    <t>EDS map 2</t>
  </si>
  <si>
    <t>average offset between SEM and probe (SEM/Probe)</t>
  </si>
  <si>
    <t>recalculated total</t>
  </si>
  <si>
    <t xml:space="preserve">EDS map 1 </t>
  </si>
  <si>
    <t>No published Values</t>
  </si>
  <si>
    <t>EDS map 3</t>
  </si>
  <si>
    <t xml:space="preserve">Batch 6 </t>
  </si>
  <si>
    <t>Batch 2 (start of day)</t>
  </si>
  <si>
    <t>Analytical technique</t>
  </si>
  <si>
    <t>Collection Depth (m)</t>
  </si>
  <si>
    <t>Analysis Routine 1</t>
  </si>
  <si>
    <t>BCR-17.d</t>
  </si>
  <si>
    <t>BCR-18.d</t>
  </si>
  <si>
    <t>BCR-19.d</t>
  </si>
  <si>
    <t>BCR-20.d</t>
  </si>
  <si>
    <t>BCR-21.d</t>
  </si>
  <si>
    <t>BCR-23.d</t>
  </si>
  <si>
    <t>BCR-24.d</t>
  </si>
  <si>
    <t>Analysis Routine 2</t>
  </si>
  <si>
    <t>BCR-7.d</t>
  </si>
  <si>
    <t>BCR-8.d</t>
  </si>
  <si>
    <t>BCR-9.d</t>
  </si>
  <si>
    <t>BCR-10.d</t>
  </si>
  <si>
    <t>BCR-12.d</t>
  </si>
  <si>
    <t>BCR-13.d</t>
  </si>
  <si>
    <t>30-BCR-14.d</t>
  </si>
  <si>
    <t>Comparison to preffered Values per batch</t>
  </si>
  <si>
    <t xml:space="preserve">*In crystallized melt inclusion. On border of inclusion, small relative to size of the inclusion. Possible formed after melt inclusion entrapment. </t>
  </si>
  <si>
    <t>*In big melt inclusion, near edge, but not attached to olivine in this cut at least. Possible formed after melt inclusion entrapment</t>
  </si>
  <si>
    <t>*In large melt inclusion with vapour bubble and spinel. Possible formed after melt inclusion entrapment</t>
  </si>
  <si>
    <t>Image</t>
  </si>
  <si>
    <t>In matrix glass</t>
  </si>
  <si>
    <t>BSE image</t>
  </si>
  <si>
    <t>New LA-ICP-MS chalcophile element abundances in matrix glasses reported in this study, along with previously published values of major and lithophile element abundances from Wieser et al., 2019</t>
  </si>
  <si>
    <t>New LA-ICP-MS chalcophile element abundances in melt inclusions reported in this study, along with previously published values of major and lithophile element abundances in melt inclusions, and major element composition of host crystals from wieser et al., 2019</t>
  </si>
  <si>
    <t>Description (see images below) - yellow indicates sulfide could have grown after melt inclusion entrapment</t>
  </si>
  <si>
    <t>Lithophile element data (RHS - colored grey) presented in Wieser et al. (2019) - Crystal scavenging from mush piles recorded by melt inclusions, Nature Communications. https://www.nature.com/articles/s41467-019-13518-2</t>
  </si>
  <si>
    <t>ithophile element data and host olivine compositions (RHS - colored grey) presented in Wieser et al. (2019) - Crystal scavenging from mush piles recorded by melt inclusions, Nature Communications. https://www.nature.com/articles/s41467-019-13518-2</t>
  </si>
  <si>
    <t>FEO*</t>
  </si>
  <si>
    <t>FEO_Final</t>
  </si>
  <si>
    <t>PEC-Corrected SiO2</t>
  </si>
  <si>
    <t>PEC-Corrected  TiO2</t>
  </si>
  <si>
    <t>PEC-Corrected Al2O3</t>
  </si>
  <si>
    <t>PEC-Corrected Fe2O3</t>
  </si>
  <si>
    <t>PEC-Corrected   FeO</t>
  </si>
  <si>
    <t>PEC-Corrected   MnO</t>
  </si>
  <si>
    <t>PEC-Corrected  MgO</t>
  </si>
  <si>
    <t>PEC-Corrected  CaO</t>
  </si>
  <si>
    <t>PEC-Corrected  Na2O</t>
  </si>
  <si>
    <t>PEC-Corrected   K2O</t>
  </si>
  <si>
    <t>PEC-Corrected  P2O5</t>
  </si>
  <si>
    <t>PEC-Corrected Cr2O3</t>
  </si>
  <si>
    <t>PEC  correction Petrolog</t>
  </si>
  <si>
    <t>Sulfide?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</si>
</sst>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
  </numFmts>
  <fonts count="45" x14ac:knownFonts="1">
    <font>
      <sz val="11"/>
      <color theme="1"/>
      <name val="Calibri"/>
      <family val="2"/>
      <scheme val="minor"/>
    </font>
    <font>
      <b/>
      <sz val="9"/>
      <color indexed="81"/>
      <name val="Tahoma"/>
      <family val="2"/>
    </font>
    <font>
      <sz val="9"/>
      <color indexed="81"/>
      <name val="Tahoma"/>
      <family val="2"/>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u/>
      <sz val="11"/>
      <color theme="1"/>
      <name val="Calibri"/>
      <family val="2"/>
      <scheme val="minor"/>
    </font>
    <font>
      <sz val="11"/>
      <color rgb="FF9C6500"/>
      <name val="Calibri"/>
      <family val="2"/>
      <scheme val="minor"/>
    </font>
    <font>
      <i/>
      <sz val="11"/>
      <color theme="1"/>
      <name val="Calibri"/>
      <family val="2"/>
      <scheme val="minor"/>
    </font>
    <font>
      <sz val="11"/>
      <color rgb="FF9C5700"/>
      <name val="Calibri"/>
      <family val="2"/>
      <scheme val="minor"/>
    </font>
    <font>
      <b/>
      <sz val="12"/>
      <color theme="1"/>
      <name val="Calibri"/>
      <family val="2"/>
      <scheme val="minor"/>
    </font>
    <font>
      <b/>
      <sz val="16"/>
      <color theme="1"/>
      <name val="Calibri"/>
      <family val="2"/>
      <scheme val="minor"/>
    </font>
    <font>
      <b/>
      <i/>
      <sz val="11"/>
      <color theme="1"/>
      <name val="Calibri"/>
      <family val="2"/>
      <scheme val="minor"/>
    </font>
    <font>
      <sz val="10"/>
      <color theme="1"/>
      <name val="Calibri"/>
      <family val="2"/>
      <scheme val="minor"/>
    </font>
    <font>
      <b/>
      <sz val="10"/>
      <color theme="1"/>
      <name val="Calibri"/>
      <family val="2"/>
      <scheme val="minor"/>
    </font>
    <font>
      <b/>
      <u/>
      <sz val="11"/>
      <color theme="0"/>
      <name val="Calibri"/>
      <family val="2"/>
      <scheme val="minor"/>
    </font>
    <font>
      <b/>
      <u/>
      <sz val="14"/>
      <color theme="0"/>
      <name val="Calibri"/>
      <family val="2"/>
      <scheme val="minor"/>
    </font>
    <font>
      <sz val="12"/>
      <color theme="1"/>
      <name val="Calibri Light"/>
      <family val="2"/>
      <scheme val="major"/>
    </font>
    <font>
      <sz val="12"/>
      <color rgb="FFFF0000"/>
      <name val="Calibri Light"/>
      <family val="2"/>
      <scheme val="major"/>
    </font>
    <font>
      <i/>
      <sz val="12"/>
      <color theme="1"/>
      <name val="Calibri Light"/>
      <family val="2"/>
      <scheme val="major"/>
    </font>
    <font>
      <b/>
      <sz val="12"/>
      <color theme="1"/>
      <name val="Calibri Light"/>
      <family val="2"/>
      <scheme val="major"/>
    </font>
    <font>
      <sz val="12"/>
      <color theme="1"/>
      <name val="Calibri"/>
      <family val="2"/>
      <scheme val="minor"/>
    </font>
    <font>
      <b/>
      <sz val="12"/>
      <color indexed="8"/>
      <name val="Calibri"/>
      <family val="2"/>
    </font>
    <font>
      <sz val="8"/>
      <name val="Calibri"/>
      <family val="2"/>
      <scheme val="minor"/>
    </font>
    <font>
      <sz val="9"/>
      <color theme="1"/>
      <name val="Calibri"/>
      <family val="2"/>
      <scheme val="minor"/>
    </font>
    <font>
      <b/>
      <sz val="9"/>
      <color theme="1"/>
      <name val="Calibri Light"/>
      <family val="2"/>
      <scheme val="major"/>
    </font>
    <font>
      <sz val="9"/>
      <color theme="1"/>
      <name val="Calibri Light"/>
      <family val="2"/>
      <scheme val="major"/>
    </font>
    <font>
      <b/>
      <sz val="18"/>
      <color theme="1"/>
      <name val="Calibri"/>
      <family val="2"/>
      <scheme val="minor"/>
    </font>
    <font>
      <sz val="14"/>
      <color theme="1"/>
      <name val="Calibri"/>
      <family val="2"/>
      <scheme val="minor"/>
    </font>
    <font>
      <sz val="12"/>
      <name val="Calibri"/>
      <family val="2"/>
      <scheme val="minor"/>
    </font>
    <font>
      <b/>
      <sz val="11"/>
      <color rgb="FF000000"/>
      <name val="Calibri"/>
      <family val="2"/>
      <scheme val="minor"/>
    </font>
    <font>
      <sz val="11"/>
      <color rgb="FF000000"/>
      <name val="Calibri"/>
      <family val="2"/>
      <scheme val="minor"/>
    </font>
  </fonts>
  <fills count="42">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14999847407452621"/>
        <bgColor indexed="64"/>
      </patternFill>
    </fill>
    <fill>
      <patternFill patternType="solid">
        <fgColor rgb="FF00B0F0"/>
        <bgColor indexed="64"/>
      </patternFill>
    </fill>
    <fill>
      <patternFill patternType="solid">
        <fgColor theme="9" tint="0.79998168889431442"/>
        <bgColor indexed="64"/>
      </patternFill>
    </fill>
    <fill>
      <patternFill patternType="solid">
        <fgColor theme="1"/>
        <bgColor indexed="64"/>
      </patternFill>
    </fill>
    <fill>
      <patternFill patternType="solid">
        <fgColor theme="2" tint="-9.9978637043366805E-2"/>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theme="5" tint="0.79998168889431442"/>
        <bgColor indexed="64"/>
      </patternFill>
    </fill>
    <fill>
      <patternFill patternType="solid">
        <fgColor theme="0"/>
        <bgColor indexed="64"/>
      </patternFill>
    </fill>
  </fills>
  <borders count="2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top/>
      <bottom style="medium">
        <color indexed="64"/>
      </bottom>
      <diagonal/>
    </border>
    <border>
      <left/>
      <right/>
      <top/>
      <bottom style="thin">
        <color indexed="64"/>
      </bottom>
      <diagonal/>
    </border>
    <border>
      <left/>
      <right/>
      <top style="thin">
        <color indexed="64"/>
      </top>
      <bottom style="thin">
        <color indexed="64"/>
      </bottom>
      <diagonal/>
    </border>
    <border>
      <left/>
      <right/>
      <top style="medium">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s>
  <cellStyleXfs count="50">
    <xf numFmtId="0" fontId="0" fillId="0" borderId="0"/>
    <xf numFmtId="0" fontId="4" fillId="0" borderId="0" applyNumberFormat="0" applyFill="0" applyBorder="0" applyAlignment="0" applyProtection="0"/>
    <xf numFmtId="0" fontId="5" fillId="0" borderId="1" applyNumberFormat="0" applyFill="0" applyAlignment="0" applyProtection="0"/>
    <xf numFmtId="0" fontId="6" fillId="0" borderId="2" applyNumberFormat="0" applyFill="0" applyAlignment="0" applyProtection="0"/>
    <xf numFmtId="0" fontId="7" fillId="0" borderId="3" applyNumberFormat="0" applyFill="0" applyAlignment="0" applyProtection="0"/>
    <xf numFmtId="0" fontId="7" fillId="0" borderId="0" applyNumberFormat="0" applyFill="0" applyBorder="0" applyAlignment="0" applyProtection="0"/>
    <xf numFmtId="0" fontId="8" fillId="2" borderId="0" applyNumberFormat="0" applyBorder="0" applyAlignment="0" applyProtection="0"/>
    <xf numFmtId="0" fontId="9" fillId="3" borderId="0" applyNumberFormat="0" applyBorder="0" applyAlignment="0" applyProtection="0"/>
    <xf numFmtId="0" fontId="10" fillId="5" borderId="4" applyNumberFormat="0" applyAlignment="0" applyProtection="0"/>
    <xf numFmtId="0" fontId="11" fillId="6" borderId="5" applyNumberFormat="0" applyAlignment="0" applyProtection="0"/>
    <xf numFmtId="0" fontId="12" fillId="6" borderId="4" applyNumberFormat="0" applyAlignment="0" applyProtection="0"/>
    <xf numFmtId="0" fontId="13" fillId="0" borderId="6" applyNumberFormat="0" applyFill="0" applyAlignment="0" applyProtection="0"/>
    <xf numFmtId="0" fontId="14" fillId="7" borderId="7" applyNumberFormat="0" applyAlignment="0" applyProtection="0"/>
    <xf numFmtId="0" fontId="15" fillId="0" borderId="0" applyNumberFormat="0" applyFill="0" applyBorder="0" applyAlignment="0" applyProtection="0"/>
    <xf numFmtId="0" fontId="3" fillId="8" borderId="8" applyNumberFormat="0" applyFont="0" applyAlignment="0" applyProtection="0"/>
    <xf numFmtId="0" fontId="16" fillId="0" borderId="0" applyNumberFormat="0" applyFill="0" applyBorder="0" applyAlignment="0" applyProtection="0"/>
    <xf numFmtId="0" fontId="17" fillId="0" borderId="9" applyNumberFormat="0" applyFill="0" applyAlignment="0" applyProtection="0"/>
    <xf numFmtId="0" fontId="18" fillId="9" borderId="0" applyNumberFormat="0" applyBorder="0" applyAlignment="0" applyProtection="0"/>
    <xf numFmtId="0" fontId="3" fillId="10" borderId="0" applyNumberFormat="0" applyBorder="0" applyAlignment="0" applyProtection="0"/>
    <xf numFmtId="0" fontId="3" fillId="11" borderId="0" applyNumberFormat="0" applyBorder="0" applyAlignment="0" applyProtection="0"/>
    <xf numFmtId="0" fontId="18" fillId="13" borderId="0" applyNumberFormat="0" applyBorder="0" applyAlignment="0" applyProtection="0"/>
    <xf numFmtId="0" fontId="3" fillId="14" borderId="0" applyNumberFormat="0" applyBorder="0" applyAlignment="0" applyProtection="0"/>
    <xf numFmtId="0" fontId="3" fillId="15" borderId="0" applyNumberFormat="0" applyBorder="0" applyAlignment="0" applyProtection="0"/>
    <xf numFmtId="0" fontId="18" fillId="17" borderId="0" applyNumberFormat="0" applyBorder="0" applyAlignment="0" applyProtection="0"/>
    <xf numFmtId="0" fontId="3" fillId="18" borderId="0" applyNumberFormat="0" applyBorder="0" applyAlignment="0" applyProtection="0"/>
    <xf numFmtId="0" fontId="3" fillId="19" borderId="0" applyNumberFormat="0" applyBorder="0" applyAlignment="0" applyProtection="0"/>
    <xf numFmtId="0" fontId="18" fillId="21" borderId="0" applyNumberFormat="0" applyBorder="0" applyAlignment="0" applyProtection="0"/>
    <xf numFmtId="0" fontId="3" fillId="22" borderId="0" applyNumberFormat="0" applyBorder="0" applyAlignment="0" applyProtection="0"/>
    <xf numFmtId="0" fontId="3" fillId="23" borderId="0" applyNumberFormat="0" applyBorder="0" applyAlignment="0" applyProtection="0"/>
    <xf numFmtId="0" fontId="18" fillId="25" borderId="0" applyNumberFormat="0" applyBorder="0" applyAlignment="0" applyProtection="0"/>
    <xf numFmtId="0" fontId="3" fillId="26" borderId="0" applyNumberFormat="0" applyBorder="0" applyAlignment="0" applyProtection="0"/>
    <xf numFmtId="0" fontId="3" fillId="27" borderId="0" applyNumberFormat="0" applyBorder="0" applyAlignment="0" applyProtection="0"/>
    <xf numFmtId="0" fontId="18" fillId="29" borderId="0" applyNumberFormat="0" applyBorder="0" applyAlignment="0" applyProtection="0"/>
    <xf numFmtId="0" fontId="3" fillId="30" borderId="0" applyNumberFormat="0" applyBorder="0" applyAlignment="0" applyProtection="0"/>
    <xf numFmtId="0" fontId="3" fillId="31" borderId="0" applyNumberFormat="0" applyBorder="0" applyAlignment="0" applyProtection="0"/>
    <xf numFmtId="0" fontId="20" fillId="4" borderId="0" applyNumberFormat="0" applyBorder="0" applyAlignment="0" applyProtection="0"/>
    <xf numFmtId="0" fontId="18" fillId="12" borderId="0" applyNumberFormat="0" applyBorder="0" applyAlignment="0" applyProtection="0"/>
    <xf numFmtId="0" fontId="18" fillId="16" borderId="0" applyNumberFormat="0" applyBorder="0" applyAlignment="0" applyProtection="0"/>
    <xf numFmtId="0" fontId="18" fillId="20" borderId="0" applyNumberFormat="0" applyBorder="0" applyAlignment="0" applyProtection="0"/>
    <xf numFmtId="0" fontId="18" fillId="24" borderId="0" applyNumberFormat="0" applyBorder="0" applyAlignment="0" applyProtection="0"/>
    <xf numFmtId="0" fontId="18" fillId="28" borderId="0" applyNumberFormat="0" applyBorder="0" applyAlignment="0" applyProtection="0"/>
    <xf numFmtId="0" fontId="18" fillId="32" borderId="0" applyNumberFormat="0" applyBorder="0" applyAlignment="0" applyProtection="0"/>
    <xf numFmtId="0" fontId="22" fillId="4" borderId="0" applyNumberFormat="0" applyBorder="0" applyAlignment="0" applyProtection="0"/>
    <xf numFmtId="0" fontId="3" fillId="12" borderId="0" applyNumberFormat="0" applyBorder="0" applyAlignment="0" applyProtection="0"/>
    <xf numFmtId="0" fontId="3" fillId="16" borderId="0" applyNumberFormat="0" applyBorder="0" applyAlignment="0" applyProtection="0"/>
    <xf numFmtId="0" fontId="3" fillId="20" borderId="0" applyNumberFormat="0" applyBorder="0" applyAlignment="0" applyProtection="0"/>
    <xf numFmtId="0" fontId="3" fillId="24" borderId="0" applyNumberFormat="0" applyBorder="0" applyAlignment="0" applyProtection="0"/>
    <xf numFmtId="0" fontId="3" fillId="28" borderId="0" applyNumberFormat="0" applyBorder="0" applyAlignment="0" applyProtection="0"/>
    <xf numFmtId="0" fontId="3" fillId="32" borderId="0" applyNumberFormat="0" applyBorder="0" applyAlignment="0" applyProtection="0"/>
    <xf numFmtId="0" fontId="34" fillId="0" borderId="0"/>
  </cellStyleXfs>
  <cellXfs count="138">
    <xf numFmtId="0" fontId="0" fillId="0" borderId="0" xfId="0"/>
    <xf numFmtId="0" fontId="19" fillId="0" borderId="0" xfId="0" applyFont="1"/>
    <xf numFmtId="11" fontId="0" fillId="0" borderId="0" xfId="0" applyNumberFormat="1"/>
    <xf numFmtId="2" fontId="0" fillId="0" borderId="0" xfId="0" applyNumberFormat="1"/>
    <xf numFmtId="164" fontId="0" fillId="0" borderId="0" xfId="0" applyNumberFormat="1"/>
    <xf numFmtId="0" fontId="21" fillId="0" borderId="0" xfId="0" applyFont="1"/>
    <xf numFmtId="0" fontId="17" fillId="0" borderId="0" xfId="0" applyFont="1"/>
    <xf numFmtId="0" fontId="0" fillId="0" borderId="0" xfId="0" applyAlignment="1">
      <alignment wrapText="1"/>
    </xf>
    <xf numFmtId="0" fontId="17" fillId="0" borderId="10" xfId="0" applyFont="1" applyBorder="1"/>
    <xf numFmtId="11" fontId="17" fillId="0" borderId="11" xfId="0" applyNumberFormat="1" applyFont="1" applyBorder="1"/>
    <xf numFmtId="0" fontId="17" fillId="0" borderId="11" xfId="0" applyFont="1" applyBorder="1"/>
    <xf numFmtId="0" fontId="0" fillId="0" borderId="0" xfId="0" applyFill="1"/>
    <xf numFmtId="0" fontId="0" fillId="34" borderId="0" xfId="0" applyFill="1"/>
    <xf numFmtId="0" fontId="26" fillId="33" borderId="0" xfId="0" applyFont="1" applyFill="1"/>
    <xf numFmtId="2" fontId="26" fillId="33" borderId="0" xfId="0" applyNumberFormat="1" applyFont="1" applyFill="1"/>
    <xf numFmtId="2" fontId="27" fillId="33" borderId="0" xfId="0" applyNumberFormat="1" applyFont="1" applyFill="1"/>
    <xf numFmtId="0" fontId="0" fillId="36" borderId="0" xfId="0" applyFill="1"/>
    <xf numFmtId="0" fontId="28" fillId="36" borderId="0" xfId="0" applyFont="1" applyFill="1"/>
    <xf numFmtId="0" fontId="18" fillId="36" borderId="0" xfId="0" applyFont="1" applyFill="1"/>
    <xf numFmtId="0" fontId="14" fillId="36" borderId="0" xfId="0" applyFont="1" applyFill="1"/>
    <xf numFmtId="0" fontId="29" fillId="36" borderId="0" xfId="0" applyFont="1" applyFill="1" applyAlignment="1">
      <alignment wrapText="1"/>
    </xf>
    <xf numFmtId="0" fontId="26" fillId="0" borderId="0" xfId="0" applyFont="1" applyFill="1"/>
    <xf numFmtId="2" fontId="26" fillId="0" borderId="0" xfId="0" applyNumberFormat="1" applyFont="1" applyFill="1"/>
    <xf numFmtId="0" fontId="21" fillId="0" borderId="0" xfId="0" applyFont="1" applyFill="1"/>
    <xf numFmtId="0" fontId="17" fillId="0" borderId="0" xfId="0" applyFont="1" applyFill="1"/>
    <xf numFmtId="0" fontId="15" fillId="0" borderId="0" xfId="0" applyFont="1" applyFill="1"/>
    <xf numFmtId="0" fontId="0" fillId="0" borderId="12" xfId="0" applyBorder="1"/>
    <xf numFmtId="0" fontId="0" fillId="0" borderId="0" xfId="0" applyBorder="1"/>
    <xf numFmtId="0" fontId="19" fillId="0" borderId="0" xfId="0" applyFont="1" applyAlignment="1">
      <alignment wrapText="1"/>
    </xf>
    <xf numFmtId="0" fontId="17" fillId="0" borderId="14" xfId="0" applyFont="1" applyBorder="1" applyAlignment="1">
      <alignment wrapText="1"/>
    </xf>
    <xf numFmtId="0" fontId="17" fillId="0" borderId="13" xfId="0" applyFont="1" applyBorder="1" applyAlignment="1">
      <alignment wrapText="1"/>
    </xf>
    <xf numFmtId="2" fontId="0" fillId="0" borderId="0" xfId="0" applyNumberFormat="1" applyFill="1"/>
    <xf numFmtId="0" fontId="0" fillId="0" borderId="13" xfId="0" applyBorder="1"/>
    <xf numFmtId="0" fontId="0" fillId="0" borderId="0" xfId="0" applyFill="1" applyBorder="1"/>
    <xf numFmtId="0" fontId="17" fillId="0" borderId="12" xfId="0" applyFont="1" applyBorder="1"/>
    <xf numFmtId="0" fontId="0" fillId="0" borderId="15" xfId="0" applyBorder="1"/>
    <xf numFmtId="0" fontId="17" fillId="0" borderId="15" xfId="0" applyFont="1" applyBorder="1"/>
    <xf numFmtId="0" fontId="17" fillId="0" borderId="0" xfId="0" applyFont="1" applyFill="1" applyBorder="1"/>
    <xf numFmtId="164" fontId="0" fillId="0" borderId="0" xfId="0" applyNumberFormat="1" applyFill="1"/>
    <xf numFmtId="0" fontId="17" fillId="0" borderId="13" xfId="0" applyFont="1" applyFill="1" applyBorder="1"/>
    <xf numFmtId="0" fontId="0" fillId="0" borderId="13" xfId="0" applyFill="1" applyBorder="1"/>
    <xf numFmtId="0" fontId="0" fillId="0" borderId="0" xfId="0" applyFont="1" applyFill="1"/>
    <xf numFmtId="0" fontId="34" fillId="0" borderId="0" xfId="0" applyFont="1" applyFill="1"/>
    <xf numFmtId="2" fontId="17" fillId="0" borderId="12" xfId="0" applyNumberFormat="1" applyFont="1" applyBorder="1"/>
    <xf numFmtId="2" fontId="0" fillId="0" borderId="12" xfId="0" applyNumberFormat="1" applyBorder="1"/>
    <xf numFmtId="2" fontId="17" fillId="0" borderId="15" xfId="0" applyNumberFormat="1" applyFont="1" applyBorder="1"/>
    <xf numFmtId="2" fontId="0" fillId="0" borderId="13" xfId="0" applyNumberFormat="1" applyBorder="1"/>
    <xf numFmtId="2" fontId="0" fillId="0" borderId="0" xfId="0" applyNumberFormat="1" applyFill="1" applyBorder="1"/>
    <xf numFmtId="0" fontId="34" fillId="0" borderId="0" xfId="49"/>
    <xf numFmtId="47" fontId="34" fillId="0" borderId="0" xfId="49" applyNumberFormat="1"/>
    <xf numFmtId="11" fontId="34" fillId="0" borderId="0" xfId="49" applyNumberFormat="1"/>
    <xf numFmtId="164" fontId="35" fillId="0" borderId="0" xfId="49" applyNumberFormat="1" applyFont="1" applyFill="1" applyAlignment="1">
      <alignment horizontal="center"/>
    </xf>
    <xf numFmtId="0" fontId="17" fillId="0" borderId="13" xfId="0" applyFont="1" applyBorder="1"/>
    <xf numFmtId="0" fontId="0" fillId="0" borderId="0" xfId="0" applyFont="1" applyFill="1" applyBorder="1"/>
    <xf numFmtId="0" fontId="15" fillId="0" borderId="0" xfId="0" applyFont="1" applyFill="1" applyBorder="1"/>
    <xf numFmtId="0" fontId="0" fillId="35" borderId="0" xfId="0" applyFill="1" applyBorder="1"/>
    <xf numFmtId="0" fontId="30" fillId="0" borderId="0" xfId="0" applyFont="1" applyBorder="1"/>
    <xf numFmtId="0" fontId="31" fillId="0" borderId="0" xfId="0" applyFont="1" applyBorder="1"/>
    <xf numFmtId="0" fontId="32" fillId="0" borderId="0" xfId="0" applyFont="1" applyBorder="1"/>
    <xf numFmtId="0" fontId="33" fillId="0" borderId="0" xfId="0" applyFont="1" applyBorder="1"/>
    <xf numFmtId="0" fontId="0" fillId="0" borderId="0" xfId="0" applyFont="1"/>
    <xf numFmtId="0" fontId="19" fillId="0" borderId="13" xfId="0" applyFont="1" applyBorder="1"/>
    <xf numFmtId="0" fontId="0" fillId="0" borderId="0" xfId="0" applyAlignment="1"/>
    <xf numFmtId="0" fontId="0" fillId="0" borderId="13" xfId="0" applyBorder="1" applyAlignment="1">
      <alignment wrapText="1"/>
    </xf>
    <xf numFmtId="0" fontId="40" fillId="0" borderId="0" xfId="0" applyFont="1"/>
    <xf numFmtId="0" fontId="40" fillId="0" borderId="0" xfId="0" applyFont="1" applyAlignment="1">
      <alignment wrapText="1"/>
    </xf>
    <xf numFmtId="0" fontId="21" fillId="0" borderId="0" xfId="0" applyFont="1" applyFill="1" applyBorder="1"/>
    <xf numFmtId="0" fontId="17" fillId="0" borderId="0" xfId="0" applyFont="1" applyFill="1" applyAlignment="1">
      <alignment wrapText="1"/>
    </xf>
    <xf numFmtId="0" fontId="21" fillId="0" borderId="0" xfId="0" applyFont="1" applyFill="1" applyAlignment="1">
      <alignment wrapText="1"/>
    </xf>
    <xf numFmtId="0" fontId="0" fillId="0" borderId="0" xfId="0" applyFill="1" applyAlignment="1">
      <alignment wrapText="1"/>
    </xf>
    <xf numFmtId="0" fontId="0" fillId="37" borderId="0" xfId="0" applyFill="1" applyAlignment="1">
      <alignment wrapText="1"/>
    </xf>
    <xf numFmtId="0" fontId="0" fillId="37" borderId="0" xfId="0" applyFill="1"/>
    <xf numFmtId="2" fontId="0" fillId="37" borderId="0" xfId="0" applyNumberFormat="1" applyFill="1"/>
    <xf numFmtId="2" fontId="0" fillId="0" borderId="0" xfId="0" applyNumberFormat="1" applyAlignment="1"/>
    <xf numFmtId="164" fontId="0" fillId="0" borderId="0" xfId="0" applyNumberFormat="1" applyAlignment="1"/>
    <xf numFmtId="2" fontId="0" fillId="0" borderId="0" xfId="0" applyNumberFormat="1" applyFill="1" applyAlignment="1"/>
    <xf numFmtId="164" fontId="0" fillId="0" borderId="0" xfId="0" applyNumberFormat="1" applyFill="1" applyAlignment="1"/>
    <xf numFmtId="0" fontId="0" fillId="36" borderId="0" xfId="0" applyFill="1" applyAlignment="1"/>
    <xf numFmtId="2" fontId="0" fillId="37" borderId="0" xfId="0" applyNumberFormat="1" applyFill="1" applyAlignment="1"/>
    <xf numFmtId="0" fontId="0" fillId="37" borderId="0" xfId="0" applyFill="1" applyAlignment="1"/>
    <xf numFmtId="0" fontId="17" fillId="0" borderId="13" xfId="0" applyFont="1" applyFill="1" applyBorder="1" applyAlignment="1">
      <alignment wrapText="1"/>
    </xf>
    <xf numFmtId="0" fontId="25" fillId="0" borderId="13" xfId="0" applyFont="1" applyFill="1" applyBorder="1" applyAlignment="1">
      <alignment wrapText="1"/>
    </xf>
    <xf numFmtId="0" fontId="17" fillId="36" borderId="13" xfId="0" applyFont="1" applyFill="1" applyBorder="1" applyAlignment="1">
      <alignment wrapText="1"/>
    </xf>
    <xf numFmtId="0" fontId="17" fillId="37" borderId="13" xfId="0" applyFont="1" applyFill="1" applyBorder="1" applyAlignment="1">
      <alignment wrapText="1"/>
    </xf>
    <xf numFmtId="0" fontId="26" fillId="0" borderId="0" xfId="0" applyFont="1" applyFill="1" applyAlignment="1">
      <alignment wrapText="1"/>
    </xf>
    <xf numFmtId="0" fontId="27" fillId="0" borderId="13" xfId="0" applyFont="1" applyFill="1" applyBorder="1" applyAlignment="1">
      <alignment wrapText="1"/>
    </xf>
    <xf numFmtId="0" fontId="18" fillId="36" borderId="13" xfId="0" applyFont="1" applyFill="1" applyBorder="1" applyAlignment="1">
      <alignment wrapText="1"/>
    </xf>
    <xf numFmtId="0" fontId="27" fillId="33" borderId="13" xfId="0" applyFont="1" applyFill="1" applyBorder="1" applyAlignment="1">
      <alignment wrapText="1"/>
    </xf>
    <xf numFmtId="0" fontId="26" fillId="33" borderId="13" xfId="0" applyFont="1" applyFill="1" applyBorder="1" applyAlignment="1">
      <alignment wrapText="1"/>
    </xf>
    <xf numFmtId="0" fontId="24" fillId="0" borderId="0" xfId="0" applyFont="1" applyFill="1"/>
    <xf numFmtId="11" fontId="0" fillId="0" borderId="0" xfId="0" applyNumberFormat="1" applyFill="1"/>
    <xf numFmtId="0" fontId="41" fillId="38" borderId="0" xfId="0" applyFont="1" applyFill="1"/>
    <xf numFmtId="0" fontId="0" fillId="38" borderId="0" xfId="0" applyFont="1" applyFill="1"/>
    <xf numFmtId="164" fontId="34" fillId="38" borderId="0" xfId="0" applyNumberFormat="1" applyFont="1" applyFill="1"/>
    <xf numFmtId="164" fontId="42" fillId="38" borderId="0" xfId="0" applyNumberFormat="1" applyFont="1" applyFill="1"/>
    <xf numFmtId="1" fontId="42" fillId="38" borderId="0" xfId="0" applyNumberFormat="1" applyFont="1" applyFill="1"/>
    <xf numFmtId="2" fontId="0" fillId="33" borderId="0" xfId="0" applyNumberFormat="1" applyFont="1" applyFill="1"/>
    <xf numFmtId="11" fontId="0" fillId="0" borderId="0" xfId="0" applyNumberFormat="1" applyFont="1"/>
    <xf numFmtId="0" fontId="30" fillId="0" borderId="13" xfId="0" applyFont="1" applyFill="1" applyBorder="1"/>
    <xf numFmtId="0" fontId="32" fillId="0" borderId="13" xfId="0" applyFont="1" applyFill="1" applyBorder="1"/>
    <xf numFmtId="0" fontId="37" fillId="0" borderId="0" xfId="0" applyFont="1" applyFill="1" applyBorder="1" applyAlignment="1">
      <alignment wrapText="1"/>
    </xf>
    <xf numFmtId="0" fontId="38" fillId="0" borderId="0" xfId="0" applyFont="1" applyFill="1" applyBorder="1" applyAlignment="1">
      <alignment wrapText="1"/>
    </xf>
    <xf numFmtId="0" fontId="39" fillId="0" borderId="0" xfId="0" applyFont="1" applyFill="1" applyBorder="1" applyAlignment="1">
      <alignment wrapText="1"/>
    </xf>
    <xf numFmtId="165" fontId="21" fillId="0" borderId="0" xfId="0" applyNumberFormat="1" applyFont="1" applyFill="1"/>
    <xf numFmtId="165" fontId="30" fillId="0" borderId="0" xfId="0" applyNumberFormat="1" applyFont="1" applyFill="1"/>
    <xf numFmtId="165" fontId="32" fillId="0" borderId="0" xfId="0" applyNumberFormat="1" applyFont="1" applyFill="1"/>
    <xf numFmtId="0" fontId="0" fillId="0" borderId="13" xfId="0" applyFont="1" applyFill="1" applyBorder="1"/>
    <xf numFmtId="165" fontId="0" fillId="0" borderId="0" xfId="0" applyNumberFormat="1" applyFont="1" applyFill="1"/>
    <xf numFmtId="0" fontId="0" fillId="0" borderId="0" xfId="0" applyFont="1" applyFill="1" applyBorder="1" applyAlignment="1">
      <alignment horizontal="right"/>
    </xf>
    <xf numFmtId="0" fontId="23" fillId="0" borderId="13" xfId="0" applyFont="1" applyFill="1" applyBorder="1"/>
    <xf numFmtId="0" fontId="23" fillId="0" borderId="0" xfId="0" applyFont="1" applyBorder="1"/>
    <xf numFmtId="0" fontId="17" fillId="0" borderId="0" xfId="0" applyFont="1" applyBorder="1"/>
    <xf numFmtId="0" fontId="23" fillId="0" borderId="13" xfId="49" applyFont="1" applyFill="1" applyBorder="1"/>
    <xf numFmtId="0" fontId="23" fillId="0" borderId="13" xfId="49" applyFont="1" applyBorder="1"/>
    <xf numFmtId="0" fontId="23" fillId="0" borderId="13" xfId="0" applyFont="1" applyBorder="1"/>
    <xf numFmtId="0" fontId="33" fillId="0" borderId="13" xfId="0" applyFont="1" applyBorder="1" applyAlignment="1">
      <alignment wrapText="1"/>
    </xf>
    <xf numFmtId="0" fontId="0" fillId="39" borderId="0" xfId="0" applyFill="1"/>
    <xf numFmtId="0" fontId="0" fillId="39" borderId="0" xfId="0" applyFill="1" applyAlignment="1">
      <alignment wrapText="1"/>
    </xf>
    <xf numFmtId="2" fontId="0" fillId="39" borderId="0" xfId="0" applyNumberFormat="1" applyFill="1"/>
    <xf numFmtId="164" fontId="0" fillId="39" borderId="0" xfId="0" applyNumberFormat="1" applyFill="1"/>
    <xf numFmtId="0" fontId="43" fillId="0" borderId="16" xfId="0" applyFont="1" applyBorder="1" applyAlignment="1">
      <alignment vertical="center" wrapText="1"/>
    </xf>
    <xf numFmtId="0" fontId="0" fillId="0" borderId="17" xfId="0" applyBorder="1" applyAlignment="1">
      <alignment vertical="center" wrapText="1"/>
    </xf>
    <xf numFmtId="0" fontId="43" fillId="0" borderId="17" xfId="0" applyFont="1" applyBorder="1" applyAlignment="1">
      <alignment vertical="center" wrapText="1"/>
    </xf>
    <xf numFmtId="0" fontId="44" fillId="0" borderId="18" xfId="0" applyFont="1" applyBorder="1" applyAlignment="1">
      <alignment horizontal="right" vertical="center" wrapText="1"/>
    </xf>
    <xf numFmtId="0" fontId="44" fillId="0" borderId="19" xfId="0" applyFont="1" applyBorder="1" applyAlignment="1">
      <alignment horizontal="right" vertical="center" wrapText="1"/>
    </xf>
    <xf numFmtId="0" fontId="0" fillId="0" borderId="19" xfId="0" applyBorder="1" applyAlignment="1">
      <alignment vertical="top" wrapText="1"/>
    </xf>
    <xf numFmtId="0" fontId="44" fillId="0" borderId="18" xfId="0" applyFont="1" applyBorder="1" applyAlignment="1">
      <alignment vertical="center" wrapText="1"/>
    </xf>
    <xf numFmtId="0" fontId="44" fillId="39" borderId="18" xfId="0" applyFont="1" applyFill="1" applyBorder="1" applyAlignment="1">
      <alignment horizontal="right" vertical="center" wrapText="1"/>
    </xf>
    <xf numFmtId="0" fontId="44" fillId="39" borderId="19" xfId="0" applyFont="1" applyFill="1" applyBorder="1" applyAlignment="1">
      <alignment horizontal="right" vertical="center" wrapText="1"/>
    </xf>
    <xf numFmtId="0" fontId="0" fillId="39" borderId="19" xfId="0" applyFill="1" applyBorder="1" applyAlignment="1">
      <alignment vertical="top" wrapText="1"/>
    </xf>
    <xf numFmtId="0" fontId="0" fillId="40" borderId="0" xfId="0" applyFill="1"/>
    <xf numFmtId="0" fontId="0" fillId="0" borderId="0" xfId="0" applyFont="1" applyFill="1" applyAlignment="1">
      <alignment wrapText="1"/>
    </xf>
    <xf numFmtId="0" fontId="0" fillId="40" borderId="0" xfId="0" applyFill="1" applyAlignment="1">
      <alignment wrapText="1"/>
    </xf>
    <xf numFmtId="0" fontId="27" fillId="40" borderId="13" xfId="0" applyFont="1" applyFill="1" applyBorder="1" applyAlignment="1">
      <alignment wrapText="1"/>
    </xf>
    <xf numFmtId="0" fontId="26" fillId="40" borderId="0" xfId="0" applyFont="1" applyFill="1"/>
    <xf numFmtId="0" fontId="26" fillId="41" borderId="0" xfId="0" applyFont="1" applyFill="1"/>
    <xf numFmtId="165" fontId="0" fillId="0" borderId="0" xfId="0" applyNumberFormat="1" applyFill="1"/>
    <xf numFmtId="165" fontId="0" fillId="0" borderId="0" xfId="0" applyNumberFormat="1" applyFill="1" applyAlignment="1"/>
  </cellXfs>
  <cellStyles count="50">
    <cellStyle name="20% - Accent1" xfId="18" builtinId="30" customBuiltin="1"/>
    <cellStyle name="20% - Accent2" xfId="21" builtinId="34" customBuiltin="1"/>
    <cellStyle name="20% - Accent3" xfId="24" builtinId="38" customBuiltin="1"/>
    <cellStyle name="20% - Accent4" xfId="27" builtinId="42" customBuiltin="1"/>
    <cellStyle name="20% - Accent5" xfId="30" builtinId="46" customBuiltin="1"/>
    <cellStyle name="20% - Accent6" xfId="33" builtinId="50" customBuiltin="1"/>
    <cellStyle name="40% - Accent1" xfId="19" builtinId="31" customBuiltin="1"/>
    <cellStyle name="40% - Accent2" xfId="22" builtinId="35" customBuiltin="1"/>
    <cellStyle name="40% - Accent3" xfId="25" builtinId="39" customBuiltin="1"/>
    <cellStyle name="40% - Accent4" xfId="28" builtinId="43" customBuiltin="1"/>
    <cellStyle name="40% - Accent5" xfId="31" builtinId="47" customBuiltin="1"/>
    <cellStyle name="40% - Accent6" xfId="34" builtinId="51" customBuiltin="1"/>
    <cellStyle name="60% - Accent1" xfId="43" builtinId="32" customBuiltin="1"/>
    <cellStyle name="60% - Accent1 2" xfId="36" xr:uid="{00000000-0005-0000-0000-00002F000000}"/>
    <cellStyle name="60% - Accent2" xfId="44" builtinId="36" customBuiltin="1"/>
    <cellStyle name="60% - Accent2 2" xfId="37" xr:uid="{00000000-0005-0000-0000-000030000000}"/>
    <cellStyle name="60% - Accent3" xfId="45" builtinId="40" customBuiltin="1"/>
    <cellStyle name="60% - Accent3 2" xfId="38" xr:uid="{00000000-0005-0000-0000-000031000000}"/>
    <cellStyle name="60% - Accent4" xfId="46" builtinId="44" customBuiltin="1"/>
    <cellStyle name="60% - Accent4 2" xfId="39" xr:uid="{00000000-0005-0000-0000-000032000000}"/>
    <cellStyle name="60% - Accent5" xfId="47" builtinId="48" customBuiltin="1"/>
    <cellStyle name="60% - Accent5 2" xfId="40" xr:uid="{00000000-0005-0000-0000-000033000000}"/>
    <cellStyle name="60% - Accent6" xfId="48" builtinId="52" customBuiltin="1"/>
    <cellStyle name="60% - Accent6 2" xfId="41" xr:uid="{00000000-0005-0000-0000-000034000000}"/>
    <cellStyle name="Accent1" xfId="17" builtinId="29" customBuiltin="1"/>
    <cellStyle name="Accent2" xfId="20" builtinId="33" customBuiltin="1"/>
    <cellStyle name="Accent3" xfId="23" builtinId="37" customBuiltin="1"/>
    <cellStyle name="Accent4" xfId="26" builtinId="41" customBuiltin="1"/>
    <cellStyle name="Accent5" xfId="29" builtinId="45" customBuiltin="1"/>
    <cellStyle name="Accent6" xfId="32" builtinId="49" customBuiltin="1"/>
    <cellStyle name="Bad" xfId="7" builtinId="27" customBuiltin="1"/>
    <cellStyle name="Calculation" xfId="10" builtinId="22" customBuiltin="1"/>
    <cellStyle name="Check Cell" xfId="12" builtinId="23" customBuiltin="1"/>
    <cellStyle name="Explanatory Text" xfId="15"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8" builtinId="20" customBuiltin="1"/>
    <cellStyle name="Linked Cell" xfId="11" builtinId="24" customBuiltin="1"/>
    <cellStyle name="Neutral" xfId="42" builtinId="28" customBuiltin="1"/>
    <cellStyle name="Neutral 2" xfId="35" xr:uid="{00000000-0005-0000-0000-000035000000}"/>
    <cellStyle name="Normal" xfId="0" builtinId="0"/>
    <cellStyle name="Normal 2" xfId="49" xr:uid="{9A8F6AFA-B986-41B7-A9A4-3FBC70721F42}"/>
    <cellStyle name="Note" xfId="14" builtinId="10" customBuiltin="1"/>
    <cellStyle name="Output" xfId="9" builtinId="21" customBuiltin="1"/>
    <cellStyle name="Title" xfId="1" builtinId="15" customBuiltin="1"/>
    <cellStyle name="Total" xfId="16" builtinId="25" customBuiltin="1"/>
    <cellStyle name="Warning Text" xfId="13"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tiff"/><Relationship Id="rId2" Type="http://schemas.openxmlformats.org/officeDocument/2006/relationships/image" Target="../media/image2.jpeg"/><Relationship Id="rId1" Type="http://schemas.openxmlformats.org/officeDocument/2006/relationships/image" Target="../media/image1.tiff"/><Relationship Id="rId6" Type="http://schemas.openxmlformats.org/officeDocument/2006/relationships/image" Target="../media/image6.tiff"/><Relationship Id="rId11" Type="http://schemas.openxmlformats.org/officeDocument/2006/relationships/image" Target="../media/image11.jpeg"/><Relationship Id="rId5" Type="http://schemas.openxmlformats.org/officeDocument/2006/relationships/image" Target="../media/image5.tiff"/><Relationship Id="rId10" Type="http://schemas.openxmlformats.org/officeDocument/2006/relationships/image" Target="../media/image10.png"/><Relationship Id="rId4" Type="http://schemas.openxmlformats.org/officeDocument/2006/relationships/image" Target="../media/image4.tiff"/><Relationship Id="rId9" Type="http://schemas.openxmlformats.org/officeDocument/2006/relationships/image" Target="../media/image9.jpe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16</xdr:row>
      <xdr:rowOff>0</xdr:rowOff>
    </xdr:from>
    <xdr:to>
      <xdr:col>2</xdr:col>
      <xdr:colOff>1921510</xdr:colOff>
      <xdr:row>16</xdr:row>
      <xdr:rowOff>1390650</xdr:rowOff>
    </xdr:to>
    <xdr:pic>
      <xdr:nvPicPr>
        <xdr:cNvPr id="15" name="Picture 14">
          <a:extLst>
            <a:ext uri="{FF2B5EF4-FFF2-40B4-BE49-F238E27FC236}">
              <a16:creationId xmlns:a16="http://schemas.microsoft.com/office/drawing/2014/main" id="{F5395D55-1F0B-4D0B-B9EF-95E1819CEE88}"/>
            </a:ext>
          </a:extLst>
        </xdr:cNvPr>
        <xdr:cNvPicPr/>
      </xdr:nvPicPr>
      <xdr:blipFill>
        <a:blip xmlns:r="http://schemas.openxmlformats.org/officeDocument/2006/relationships" r:embed="rId1" cstate="print">
          <a:extLst>
            <a:ext uri="{28A0092B-C50C-407E-A947-70E740481C1C}">
              <a14:useLocalDpi xmlns:a14="http://schemas.microsoft.com/office/drawing/2010/main"/>
            </a:ext>
          </a:extLst>
        </a:blip>
        <a:stretch>
          <a:fillRect/>
        </a:stretch>
      </xdr:blipFill>
      <xdr:spPr>
        <a:xfrm>
          <a:off x="8105775" y="4191000"/>
          <a:ext cx="1925320" cy="1383030"/>
        </a:xfrm>
        <a:prstGeom prst="rect">
          <a:avLst/>
        </a:prstGeom>
      </xdr:spPr>
    </xdr:pic>
    <xdr:clientData/>
  </xdr:twoCellAnchor>
  <xdr:twoCellAnchor editAs="oneCell">
    <xdr:from>
      <xdr:col>2</xdr:col>
      <xdr:colOff>0</xdr:colOff>
      <xdr:row>17</xdr:row>
      <xdr:rowOff>0</xdr:rowOff>
    </xdr:from>
    <xdr:to>
      <xdr:col>2</xdr:col>
      <xdr:colOff>1961515</xdr:colOff>
      <xdr:row>18</xdr:row>
      <xdr:rowOff>17780</xdr:rowOff>
    </xdr:to>
    <xdr:pic>
      <xdr:nvPicPr>
        <xdr:cNvPr id="16" name="Picture 15">
          <a:extLst>
            <a:ext uri="{FF2B5EF4-FFF2-40B4-BE49-F238E27FC236}">
              <a16:creationId xmlns:a16="http://schemas.microsoft.com/office/drawing/2014/main" id="{3AF934CC-C571-41F9-92F5-F8BECA4760E4}"/>
            </a:ext>
          </a:extLst>
        </xdr:cNvPr>
        <xdr:cNvPicPr/>
      </xdr:nvPicPr>
      <xdr:blipFill>
        <a:blip xmlns:r="http://schemas.openxmlformats.org/officeDocument/2006/relationships" r:embed="rId2" cstate="print">
          <a:extLst>
            <a:ext uri="{28A0092B-C50C-407E-A947-70E740481C1C}">
              <a14:useLocalDpi xmlns:a14="http://schemas.microsoft.com/office/drawing/2010/main"/>
            </a:ext>
          </a:extLst>
        </a:blip>
        <a:stretch>
          <a:fillRect/>
        </a:stretch>
      </xdr:blipFill>
      <xdr:spPr>
        <a:xfrm>
          <a:off x="8105775" y="5667375"/>
          <a:ext cx="1971040" cy="1416050"/>
        </a:xfrm>
        <a:prstGeom prst="rect">
          <a:avLst/>
        </a:prstGeom>
      </xdr:spPr>
    </xdr:pic>
    <xdr:clientData/>
  </xdr:twoCellAnchor>
  <xdr:twoCellAnchor editAs="oneCell">
    <xdr:from>
      <xdr:col>2</xdr:col>
      <xdr:colOff>0</xdr:colOff>
      <xdr:row>18</xdr:row>
      <xdr:rowOff>0</xdr:rowOff>
    </xdr:from>
    <xdr:to>
      <xdr:col>2</xdr:col>
      <xdr:colOff>2000250</xdr:colOff>
      <xdr:row>18</xdr:row>
      <xdr:rowOff>1427480</xdr:rowOff>
    </xdr:to>
    <xdr:pic>
      <xdr:nvPicPr>
        <xdr:cNvPr id="17" name="Picture 16">
          <a:extLst>
            <a:ext uri="{FF2B5EF4-FFF2-40B4-BE49-F238E27FC236}">
              <a16:creationId xmlns:a16="http://schemas.microsoft.com/office/drawing/2014/main" id="{0AF8EAF2-7CA5-4CB2-B1A5-167EA07EA6D4}"/>
            </a:ext>
          </a:extLst>
        </xdr:cNvPr>
        <xdr:cNvPicPr/>
      </xdr:nvPicPr>
      <xdr:blipFill>
        <a:blip xmlns:r="http://schemas.openxmlformats.org/officeDocument/2006/relationships" r:embed="rId3" cstate="print">
          <a:extLst>
            <a:ext uri="{28A0092B-C50C-407E-A947-70E740481C1C}">
              <a14:useLocalDpi xmlns:a14="http://schemas.microsoft.com/office/drawing/2010/main"/>
            </a:ext>
          </a:extLst>
        </a:blip>
        <a:stretch>
          <a:fillRect/>
        </a:stretch>
      </xdr:blipFill>
      <xdr:spPr>
        <a:xfrm>
          <a:off x="8105775" y="7067550"/>
          <a:ext cx="2000250" cy="1437005"/>
        </a:xfrm>
        <a:prstGeom prst="rect">
          <a:avLst/>
        </a:prstGeom>
      </xdr:spPr>
    </xdr:pic>
    <xdr:clientData/>
  </xdr:twoCellAnchor>
  <xdr:twoCellAnchor editAs="oneCell">
    <xdr:from>
      <xdr:col>2</xdr:col>
      <xdr:colOff>0</xdr:colOff>
      <xdr:row>19</xdr:row>
      <xdr:rowOff>0</xdr:rowOff>
    </xdr:from>
    <xdr:to>
      <xdr:col>2</xdr:col>
      <xdr:colOff>1961515</xdr:colOff>
      <xdr:row>19</xdr:row>
      <xdr:rowOff>1425575</xdr:rowOff>
    </xdr:to>
    <xdr:pic>
      <xdr:nvPicPr>
        <xdr:cNvPr id="18" name="Picture 17">
          <a:extLst>
            <a:ext uri="{FF2B5EF4-FFF2-40B4-BE49-F238E27FC236}">
              <a16:creationId xmlns:a16="http://schemas.microsoft.com/office/drawing/2014/main" id="{9052DD53-A6D0-49E3-97DE-BC9970799ED3}"/>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105775" y="8534400"/>
          <a:ext cx="1971040" cy="1416050"/>
        </a:xfrm>
        <a:prstGeom prst="rect">
          <a:avLst/>
        </a:prstGeom>
      </xdr:spPr>
    </xdr:pic>
    <xdr:clientData/>
  </xdr:twoCellAnchor>
  <xdr:twoCellAnchor editAs="oneCell">
    <xdr:from>
      <xdr:col>2</xdr:col>
      <xdr:colOff>0</xdr:colOff>
      <xdr:row>20</xdr:row>
      <xdr:rowOff>0</xdr:rowOff>
    </xdr:from>
    <xdr:to>
      <xdr:col>2</xdr:col>
      <xdr:colOff>1939290</xdr:colOff>
      <xdr:row>20</xdr:row>
      <xdr:rowOff>1387475</xdr:rowOff>
    </xdr:to>
    <xdr:pic>
      <xdr:nvPicPr>
        <xdr:cNvPr id="19" name="Picture 18">
          <a:extLst>
            <a:ext uri="{FF2B5EF4-FFF2-40B4-BE49-F238E27FC236}">
              <a16:creationId xmlns:a16="http://schemas.microsoft.com/office/drawing/2014/main" id="{3280BF23-05C4-441C-9DD5-305957F4C572}"/>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105775" y="10010775"/>
          <a:ext cx="1939290" cy="1387475"/>
        </a:xfrm>
        <a:prstGeom prst="rect">
          <a:avLst/>
        </a:prstGeom>
      </xdr:spPr>
    </xdr:pic>
    <xdr:clientData/>
  </xdr:twoCellAnchor>
  <xdr:twoCellAnchor editAs="oneCell">
    <xdr:from>
      <xdr:col>2</xdr:col>
      <xdr:colOff>9525</xdr:colOff>
      <xdr:row>21</xdr:row>
      <xdr:rowOff>19050</xdr:rowOff>
    </xdr:from>
    <xdr:to>
      <xdr:col>2</xdr:col>
      <xdr:colOff>1960245</xdr:colOff>
      <xdr:row>21</xdr:row>
      <xdr:rowOff>1430655</xdr:rowOff>
    </xdr:to>
    <xdr:pic>
      <xdr:nvPicPr>
        <xdr:cNvPr id="20" name="Picture 19">
          <a:extLst>
            <a:ext uri="{FF2B5EF4-FFF2-40B4-BE49-F238E27FC236}">
              <a16:creationId xmlns:a16="http://schemas.microsoft.com/office/drawing/2014/main" id="{1C135F35-FDB7-4165-A826-6E40DBE0F5A1}"/>
            </a:ext>
          </a:extLst>
        </xdr:cNvPr>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115300" y="11468100"/>
          <a:ext cx="1964055" cy="1407795"/>
        </a:xfrm>
        <a:prstGeom prst="rect">
          <a:avLst/>
        </a:prstGeom>
      </xdr:spPr>
    </xdr:pic>
    <xdr:clientData/>
  </xdr:twoCellAnchor>
  <xdr:twoCellAnchor editAs="oneCell">
    <xdr:from>
      <xdr:col>2</xdr:col>
      <xdr:colOff>0</xdr:colOff>
      <xdr:row>22</xdr:row>
      <xdr:rowOff>0</xdr:rowOff>
    </xdr:from>
    <xdr:to>
      <xdr:col>2</xdr:col>
      <xdr:colOff>1997075</xdr:colOff>
      <xdr:row>23</xdr:row>
      <xdr:rowOff>16510</xdr:rowOff>
    </xdr:to>
    <xdr:pic>
      <xdr:nvPicPr>
        <xdr:cNvPr id="22" name="Picture 21">
          <a:extLst>
            <a:ext uri="{FF2B5EF4-FFF2-40B4-BE49-F238E27FC236}">
              <a16:creationId xmlns:a16="http://schemas.microsoft.com/office/drawing/2014/main" id="{CCC6131C-7647-4F25-8930-DC359C5D122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105775" y="12915900"/>
          <a:ext cx="1985645" cy="1426210"/>
        </a:xfrm>
        <a:prstGeom prst="rect">
          <a:avLst/>
        </a:prstGeom>
      </xdr:spPr>
    </xdr:pic>
    <xdr:clientData/>
  </xdr:twoCellAnchor>
  <xdr:twoCellAnchor editAs="oneCell">
    <xdr:from>
      <xdr:col>2</xdr:col>
      <xdr:colOff>0</xdr:colOff>
      <xdr:row>27</xdr:row>
      <xdr:rowOff>0</xdr:rowOff>
    </xdr:from>
    <xdr:to>
      <xdr:col>2</xdr:col>
      <xdr:colOff>2000885</xdr:colOff>
      <xdr:row>28</xdr:row>
      <xdr:rowOff>1270</xdr:rowOff>
    </xdr:to>
    <xdr:pic>
      <xdr:nvPicPr>
        <xdr:cNvPr id="23" name="Picture 22">
          <a:extLst>
            <a:ext uri="{FF2B5EF4-FFF2-40B4-BE49-F238E27FC236}">
              <a16:creationId xmlns:a16="http://schemas.microsoft.com/office/drawing/2014/main" id="{E05AF661-94F5-42D6-B290-BC5A0279A729}"/>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5775" y="20250150"/>
          <a:ext cx="1985645" cy="1426210"/>
        </a:xfrm>
        <a:prstGeom prst="rect">
          <a:avLst/>
        </a:prstGeom>
      </xdr:spPr>
    </xdr:pic>
    <xdr:clientData/>
  </xdr:twoCellAnchor>
  <xdr:twoCellAnchor editAs="oneCell">
    <xdr:from>
      <xdr:col>2</xdr:col>
      <xdr:colOff>0</xdr:colOff>
      <xdr:row>23</xdr:row>
      <xdr:rowOff>0</xdr:rowOff>
    </xdr:from>
    <xdr:to>
      <xdr:col>2</xdr:col>
      <xdr:colOff>1997075</xdr:colOff>
      <xdr:row>23</xdr:row>
      <xdr:rowOff>1430020</xdr:rowOff>
    </xdr:to>
    <xdr:pic>
      <xdr:nvPicPr>
        <xdr:cNvPr id="24" name="Picture 23">
          <a:extLst>
            <a:ext uri="{FF2B5EF4-FFF2-40B4-BE49-F238E27FC236}">
              <a16:creationId xmlns:a16="http://schemas.microsoft.com/office/drawing/2014/main" id="{D19AE848-DE4B-4924-8663-0B75E925B63B}"/>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105775" y="14335125"/>
          <a:ext cx="1985645" cy="1426210"/>
        </a:xfrm>
        <a:prstGeom prst="rect">
          <a:avLst/>
        </a:prstGeom>
      </xdr:spPr>
    </xdr:pic>
    <xdr:clientData/>
  </xdr:twoCellAnchor>
  <xdr:twoCellAnchor editAs="oneCell">
    <xdr:from>
      <xdr:col>2</xdr:col>
      <xdr:colOff>0</xdr:colOff>
      <xdr:row>24</xdr:row>
      <xdr:rowOff>0</xdr:rowOff>
    </xdr:from>
    <xdr:to>
      <xdr:col>2</xdr:col>
      <xdr:colOff>2032000</xdr:colOff>
      <xdr:row>25</xdr:row>
      <xdr:rowOff>15875</xdr:rowOff>
    </xdr:to>
    <xdr:pic>
      <xdr:nvPicPr>
        <xdr:cNvPr id="25" name="Picture 24">
          <a:extLst>
            <a:ext uri="{FF2B5EF4-FFF2-40B4-BE49-F238E27FC236}">
              <a16:creationId xmlns:a16="http://schemas.microsoft.com/office/drawing/2014/main" id="{BB0495F2-6F38-4B79-9220-5CBA07676FA9}"/>
            </a:ext>
          </a:extLst>
        </xdr:cNvPr>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10714"/>
        <a:stretch/>
      </xdr:blipFill>
      <xdr:spPr bwMode="auto">
        <a:xfrm>
          <a:off x="8105775" y="15782925"/>
          <a:ext cx="2024380" cy="129794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0</xdr:colOff>
      <xdr:row>25</xdr:row>
      <xdr:rowOff>0</xdr:rowOff>
    </xdr:from>
    <xdr:to>
      <xdr:col>2</xdr:col>
      <xdr:colOff>2028825</xdr:colOff>
      <xdr:row>25</xdr:row>
      <xdr:rowOff>1457960</xdr:rowOff>
    </xdr:to>
    <xdr:pic>
      <xdr:nvPicPr>
        <xdr:cNvPr id="26" name="Picture 25">
          <a:extLst>
            <a:ext uri="{FF2B5EF4-FFF2-40B4-BE49-F238E27FC236}">
              <a16:creationId xmlns:a16="http://schemas.microsoft.com/office/drawing/2014/main" id="{E431B316-7C5E-4E12-8958-C0F751BE4A88}"/>
            </a:ext>
          </a:extLst>
        </xdr:cNvPr>
        <xdr:cNvPicPr/>
      </xdr:nvPicPr>
      <xdr:blipFill>
        <a:blip xmlns:r="http://schemas.openxmlformats.org/officeDocument/2006/relationships" r:embed="rId11" cstate="print">
          <a:extLst>
            <a:ext uri="{28A0092B-C50C-407E-A947-70E740481C1C}">
              <a14:useLocalDpi xmlns:a14="http://schemas.microsoft.com/office/drawing/2010/main"/>
            </a:ext>
          </a:extLst>
        </a:blip>
        <a:stretch>
          <a:fillRect/>
        </a:stretch>
      </xdr:blipFill>
      <xdr:spPr>
        <a:xfrm>
          <a:off x="8105775" y="17068800"/>
          <a:ext cx="2023110" cy="1454150"/>
        </a:xfrm>
        <a:prstGeom prst="rect">
          <a:avLst/>
        </a:prstGeom>
      </xdr:spPr>
    </xdr:pic>
    <xdr:clientData/>
  </xdr:twoCellAnchor>
  <xdr:twoCellAnchor editAs="oneCell">
    <xdr:from>
      <xdr:col>2</xdr:col>
      <xdr:colOff>0</xdr:colOff>
      <xdr:row>26</xdr:row>
      <xdr:rowOff>0</xdr:rowOff>
    </xdr:from>
    <xdr:to>
      <xdr:col>2</xdr:col>
      <xdr:colOff>1997710</xdr:colOff>
      <xdr:row>27</xdr:row>
      <xdr:rowOff>2540</xdr:rowOff>
    </xdr:to>
    <xdr:pic>
      <xdr:nvPicPr>
        <xdr:cNvPr id="27" name="Picture 26">
          <a:extLst>
            <a:ext uri="{FF2B5EF4-FFF2-40B4-BE49-F238E27FC236}">
              <a16:creationId xmlns:a16="http://schemas.microsoft.com/office/drawing/2014/main" id="{5E51C8FD-C512-4F4B-9283-A253DA452A1D}"/>
            </a:ext>
          </a:extLst>
        </xdr:cNvPr>
        <xdr:cNvPicPr/>
      </xdr:nvPicPr>
      <xdr:blipFill>
        <a:blip xmlns:r="http://schemas.openxmlformats.org/officeDocument/2006/relationships" r:embed="rId12" cstate="print">
          <a:extLst>
            <a:ext uri="{28A0092B-C50C-407E-A947-70E740481C1C}">
              <a14:useLocalDpi xmlns:a14="http://schemas.microsoft.com/office/drawing/2010/main"/>
            </a:ext>
          </a:extLst>
        </a:blip>
        <a:stretch>
          <a:fillRect/>
        </a:stretch>
      </xdr:blipFill>
      <xdr:spPr>
        <a:xfrm>
          <a:off x="8105775" y="18573750"/>
          <a:ext cx="1997710" cy="14351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89859-3486-4F92-9F61-BC6665A9926E}">
  <dimension ref="A1:D20"/>
  <sheetViews>
    <sheetView zoomScale="60" zoomScaleNormal="60" workbookViewId="0">
      <selection activeCell="C15" sqref="C15"/>
    </sheetView>
  </sheetViews>
  <sheetFormatPr defaultRowHeight="14.4" x14ac:dyDescent="0.3"/>
  <cols>
    <col min="1" max="1" width="22.77734375" customWidth="1"/>
    <col min="2" max="2" width="29.44140625" customWidth="1"/>
    <col min="3" max="3" width="119.77734375" customWidth="1"/>
    <col min="4" max="4" width="19.44140625" style="7" customWidth="1"/>
    <col min="5" max="5" width="18.33203125" customWidth="1"/>
    <col min="6" max="6" width="13.109375" customWidth="1"/>
  </cols>
  <sheetData>
    <row r="1" spans="1:4" s="64" customFormat="1" ht="23.4" x14ac:dyDescent="0.45">
      <c r="A1" s="64" t="s">
        <v>601</v>
      </c>
      <c r="D1" s="65"/>
    </row>
    <row r="2" spans="1:4" x14ac:dyDescent="0.3">
      <c r="A2" s="61" t="s">
        <v>602</v>
      </c>
      <c r="B2" s="61" t="s">
        <v>603</v>
      </c>
      <c r="C2" s="61" t="s">
        <v>374</v>
      </c>
    </row>
    <row r="3" spans="1:4" s="7" customFormat="1" x14ac:dyDescent="0.3">
      <c r="A3" s="7">
        <v>1</v>
      </c>
      <c r="B3" s="7" t="s">
        <v>604</v>
      </c>
      <c r="C3" s="7" t="s">
        <v>605</v>
      </c>
    </row>
    <row r="4" spans="1:4" s="7" customFormat="1" ht="28.8" x14ac:dyDescent="0.3">
      <c r="A4" s="7">
        <v>2</v>
      </c>
      <c r="B4" s="7" t="s">
        <v>607</v>
      </c>
      <c r="C4" s="7" t="s">
        <v>608</v>
      </c>
    </row>
    <row r="5" spans="1:4" s="7" customFormat="1" ht="28.8" x14ac:dyDescent="0.3">
      <c r="A5" s="7">
        <v>3</v>
      </c>
      <c r="B5" s="7" t="s">
        <v>609</v>
      </c>
      <c r="C5" s="7" t="s">
        <v>659</v>
      </c>
    </row>
    <row r="6" spans="1:4" s="7" customFormat="1" ht="28.8" x14ac:dyDescent="0.3">
      <c r="A6" s="7">
        <v>4</v>
      </c>
      <c r="B6" s="7" t="s">
        <v>610</v>
      </c>
      <c r="C6" s="7" t="s">
        <v>660</v>
      </c>
    </row>
    <row r="7" spans="1:4" s="7" customFormat="1" ht="51.6" customHeight="1" x14ac:dyDescent="0.3">
      <c r="A7" s="7">
        <v>5</v>
      </c>
      <c r="B7" s="7" t="s">
        <v>611</v>
      </c>
      <c r="C7" s="7" t="s">
        <v>612</v>
      </c>
    </row>
    <row r="8" spans="1:4" ht="43.2" x14ac:dyDescent="0.3">
      <c r="A8" s="7">
        <v>6</v>
      </c>
      <c r="B8" t="s">
        <v>613</v>
      </c>
      <c r="C8" s="7" t="s">
        <v>614</v>
      </c>
    </row>
    <row r="9" spans="1:4" x14ac:dyDescent="0.3">
      <c r="A9" s="7">
        <v>7</v>
      </c>
      <c r="B9" t="s">
        <v>615</v>
      </c>
      <c r="C9" s="7" t="s">
        <v>618</v>
      </c>
    </row>
    <row r="10" spans="1:4" ht="28.8" x14ac:dyDescent="0.3">
      <c r="A10" s="7">
        <v>8</v>
      </c>
      <c r="B10" t="s">
        <v>616</v>
      </c>
      <c r="C10" s="7" t="s">
        <v>619</v>
      </c>
    </row>
    <row r="11" spans="1:4" s="32" customFormat="1" x14ac:dyDescent="0.3">
      <c r="A11" s="63">
        <v>9</v>
      </c>
      <c r="B11" s="32" t="s">
        <v>617</v>
      </c>
      <c r="C11" s="63" t="s">
        <v>620</v>
      </c>
      <c r="D11" s="63"/>
    </row>
    <row r="12" spans="1:4" ht="23.4" x14ac:dyDescent="0.45">
      <c r="A12" s="64" t="s">
        <v>621</v>
      </c>
    </row>
    <row r="13" spans="1:4" x14ac:dyDescent="0.3">
      <c r="A13" s="1" t="s">
        <v>275</v>
      </c>
    </row>
    <row r="14" spans="1:4" x14ac:dyDescent="0.3">
      <c r="A14" s="60" t="s">
        <v>606</v>
      </c>
    </row>
    <row r="15" spans="1:4" x14ac:dyDescent="0.3">
      <c r="A15" s="1" t="s">
        <v>276</v>
      </c>
    </row>
    <row r="16" spans="1:4" x14ac:dyDescent="0.3">
      <c r="A16" t="s">
        <v>277</v>
      </c>
    </row>
    <row r="17" spans="1:4" x14ac:dyDescent="0.3">
      <c r="A17" s="1" t="s">
        <v>290</v>
      </c>
    </row>
    <row r="18" spans="1:4" x14ac:dyDescent="0.3">
      <c r="A18" t="s">
        <v>291</v>
      </c>
    </row>
    <row r="19" spans="1:4" s="1" customFormat="1" x14ac:dyDescent="0.3">
      <c r="A19" s="1" t="s">
        <v>326</v>
      </c>
      <c r="D19" s="28"/>
    </row>
    <row r="20" spans="1:4" x14ac:dyDescent="0.3">
      <c r="A20" t="s">
        <v>622</v>
      </c>
    </row>
  </sheetData>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6EE35F-5EDB-4858-91FA-7EEE2C8BEA53}">
  <dimension ref="A1:KJ40"/>
  <sheetViews>
    <sheetView zoomScale="80" zoomScaleNormal="80" workbookViewId="0">
      <selection activeCell="Q25" sqref="Q25"/>
    </sheetView>
  </sheetViews>
  <sheetFormatPr defaultRowHeight="14.4" x14ac:dyDescent="0.3"/>
  <cols>
    <col min="3" max="3" width="15.5546875" customWidth="1"/>
    <col min="4" max="4" width="16.77734375" customWidth="1"/>
    <col min="7" max="7" width="17.44140625" customWidth="1"/>
    <col min="8" max="8" width="19.33203125" customWidth="1"/>
    <col min="17" max="18" width="8.88671875" style="11"/>
    <col min="19" max="19" width="27.5546875" customWidth="1"/>
    <col min="20" max="20" width="22.88671875" customWidth="1"/>
    <col min="21" max="296" width="8.88671875" style="27"/>
  </cols>
  <sheetData>
    <row r="1" spans="1:296" s="27" customFormat="1" x14ac:dyDescent="0.3">
      <c r="A1" s="111" t="s">
        <v>600</v>
      </c>
      <c r="Q1" s="33"/>
      <c r="R1" s="33"/>
    </row>
    <row r="2" spans="1:296" s="52" customFormat="1" ht="31.2" x14ac:dyDescent="0.3">
      <c r="A2" s="52" t="s">
        <v>552</v>
      </c>
      <c r="B2" s="114" t="s">
        <v>553</v>
      </c>
      <c r="C2" s="114" t="s">
        <v>578</v>
      </c>
      <c r="D2" s="114" t="s">
        <v>579</v>
      </c>
      <c r="E2" s="114" t="s">
        <v>556</v>
      </c>
      <c r="F2" s="114" t="s">
        <v>557</v>
      </c>
      <c r="G2" s="114" t="s">
        <v>580</v>
      </c>
      <c r="H2" s="114" t="s">
        <v>581</v>
      </c>
      <c r="I2" s="114" t="s">
        <v>582</v>
      </c>
      <c r="J2" s="114" t="s">
        <v>583</v>
      </c>
      <c r="K2" s="114" t="s">
        <v>300</v>
      </c>
      <c r="L2" s="114" t="s">
        <v>301</v>
      </c>
      <c r="M2" s="114" t="s">
        <v>302</v>
      </c>
      <c r="N2" s="114" t="s">
        <v>303</v>
      </c>
      <c r="O2" s="109" t="s">
        <v>373</v>
      </c>
      <c r="P2" s="109"/>
      <c r="Q2" s="112" t="s">
        <v>562</v>
      </c>
      <c r="R2" s="109" t="s">
        <v>574</v>
      </c>
      <c r="S2" s="115" t="s">
        <v>575</v>
      </c>
      <c r="T2" s="115" t="s">
        <v>572</v>
      </c>
      <c r="U2" s="111"/>
      <c r="V2" s="111"/>
      <c r="W2" s="111"/>
      <c r="X2" s="111"/>
      <c r="Y2" s="111"/>
      <c r="Z2" s="111"/>
      <c r="AA2" s="111"/>
      <c r="AB2" s="111"/>
      <c r="AC2" s="111"/>
      <c r="AD2" s="111"/>
      <c r="AE2" s="111"/>
      <c r="AF2" s="111"/>
      <c r="AG2" s="111"/>
      <c r="AH2" s="111"/>
      <c r="AI2" s="111"/>
      <c r="AJ2" s="111"/>
      <c r="AK2" s="111"/>
      <c r="AL2" s="111"/>
      <c r="AM2" s="111"/>
      <c r="AN2" s="111"/>
      <c r="AO2" s="111"/>
      <c r="AP2" s="111"/>
      <c r="AQ2" s="111"/>
      <c r="AR2" s="111"/>
      <c r="AS2" s="111"/>
      <c r="AT2" s="111"/>
      <c r="AU2" s="111"/>
      <c r="AV2" s="111"/>
      <c r="AW2" s="111"/>
      <c r="AX2" s="111"/>
      <c r="AY2" s="111"/>
      <c r="AZ2" s="111"/>
      <c r="BA2" s="111"/>
      <c r="BB2" s="111"/>
      <c r="BC2" s="111"/>
      <c r="BD2" s="111"/>
      <c r="BE2" s="111"/>
      <c r="BF2" s="111"/>
      <c r="BG2" s="111"/>
      <c r="BH2" s="111"/>
      <c r="BI2" s="111"/>
      <c r="BJ2" s="111"/>
      <c r="BK2" s="111"/>
      <c r="BL2" s="111"/>
      <c r="BM2" s="111"/>
      <c r="BN2" s="111"/>
      <c r="BO2" s="111"/>
      <c r="BP2" s="111"/>
      <c r="BQ2" s="111"/>
      <c r="BR2" s="111"/>
      <c r="BS2" s="111"/>
      <c r="BT2" s="111"/>
      <c r="BU2" s="111"/>
      <c r="BV2" s="111"/>
      <c r="BW2" s="111"/>
      <c r="BX2" s="111"/>
      <c r="BY2" s="111"/>
      <c r="BZ2" s="111"/>
      <c r="CA2" s="111"/>
      <c r="CB2" s="111"/>
      <c r="CC2" s="111"/>
      <c r="CD2" s="111"/>
      <c r="CE2" s="111"/>
      <c r="CF2" s="111"/>
      <c r="CG2" s="111"/>
      <c r="CH2" s="111"/>
      <c r="CI2" s="111"/>
      <c r="CJ2" s="111"/>
      <c r="CK2" s="111"/>
      <c r="CL2" s="111"/>
      <c r="CM2" s="111"/>
      <c r="CN2" s="111"/>
      <c r="CO2" s="111"/>
      <c r="CP2" s="111"/>
      <c r="CQ2" s="111"/>
      <c r="CR2" s="111"/>
      <c r="CS2" s="111"/>
      <c r="CT2" s="111"/>
      <c r="CU2" s="111"/>
      <c r="CV2" s="111"/>
      <c r="CW2" s="111"/>
      <c r="CX2" s="111"/>
      <c r="CY2" s="111"/>
      <c r="CZ2" s="111"/>
      <c r="DA2" s="111"/>
      <c r="DB2" s="111"/>
      <c r="DC2" s="111"/>
      <c r="DD2" s="111"/>
      <c r="DE2" s="111"/>
      <c r="DF2" s="111"/>
      <c r="DG2" s="111"/>
      <c r="DH2" s="111"/>
      <c r="DI2" s="111"/>
      <c r="DJ2" s="111"/>
      <c r="DK2" s="111"/>
      <c r="DL2" s="111"/>
      <c r="DM2" s="111"/>
      <c r="DN2" s="111"/>
      <c r="DO2" s="111"/>
      <c r="DP2" s="111"/>
      <c r="DQ2" s="111"/>
      <c r="DR2" s="111"/>
      <c r="DS2" s="111"/>
      <c r="DT2" s="111"/>
      <c r="DU2" s="111"/>
      <c r="DV2" s="111"/>
      <c r="DW2" s="111"/>
      <c r="DX2" s="111"/>
      <c r="DY2" s="111"/>
      <c r="DZ2" s="111"/>
      <c r="EA2" s="111"/>
      <c r="EB2" s="111"/>
      <c r="EC2" s="111"/>
      <c r="ED2" s="111"/>
      <c r="EE2" s="111"/>
      <c r="EF2" s="111"/>
      <c r="EG2" s="111"/>
      <c r="EH2" s="111"/>
      <c r="EI2" s="111"/>
      <c r="EJ2" s="111"/>
      <c r="EK2" s="111"/>
      <c r="EL2" s="111"/>
      <c r="EM2" s="111"/>
      <c r="EN2" s="111"/>
      <c r="EO2" s="111"/>
      <c r="EP2" s="111"/>
      <c r="EQ2" s="111"/>
      <c r="ER2" s="111"/>
      <c r="ES2" s="111"/>
      <c r="ET2" s="111"/>
      <c r="EU2" s="111"/>
      <c r="EV2" s="111"/>
      <c r="EW2" s="111"/>
      <c r="EX2" s="111"/>
      <c r="EY2" s="111"/>
      <c r="EZ2" s="111"/>
      <c r="FA2" s="111"/>
      <c r="FB2" s="111"/>
      <c r="FC2" s="111"/>
      <c r="FD2" s="111"/>
      <c r="FE2" s="111"/>
      <c r="FF2" s="111"/>
      <c r="FG2" s="111"/>
      <c r="FH2" s="111"/>
      <c r="FI2" s="111"/>
      <c r="FJ2" s="111"/>
      <c r="FK2" s="111"/>
      <c r="FL2" s="111"/>
      <c r="FM2" s="111"/>
      <c r="FN2" s="111"/>
      <c r="FO2" s="111"/>
      <c r="FP2" s="111"/>
      <c r="FQ2" s="111"/>
      <c r="FR2" s="111"/>
      <c r="FS2" s="111"/>
      <c r="FT2" s="111"/>
      <c r="FU2" s="111"/>
      <c r="FV2" s="111"/>
      <c r="FW2" s="111"/>
      <c r="FX2" s="111"/>
      <c r="FY2" s="111"/>
      <c r="FZ2" s="111"/>
      <c r="GA2" s="111"/>
      <c r="GB2" s="111"/>
      <c r="GC2" s="111"/>
      <c r="GD2" s="111"/>
      <c r="GE2" s="111"/>
      <c r="GF2" s="111"/>
      <c r="GG2" s="111"/>
      <c r="GH2" s="111"/>
      <c r="GI2" s="111"/>
      <c r="GJ2" s="111"/>
      <c r="GK2" s="111"/>
      <c r="GL2" s="111"/>
      <c r="GM2" s="111"/>
      <c r="GN2" s="111"/>
      <c r="GO2" s="111"/>
      <c r="GP2" s="111"/>
      <c r="GQ2" s="111"/>
      <c r="GR2" s="111"/>
      <c r="GS2" s="111"/>
      <c r="GT2" s="111"/>
      <c r="GU2" s="111"/>
      <c r="GV2" s="111"/>
      <c r="GW2" s="111"/>
      <c r="GX2" s="111"/>
      <c r="GY2" s="111"/>
      <c r="GZ2" s="111"/>
      <c r="HA2" s="111"/>
      <c r="HB2" s="111"/>
      <c r="HC2" s="111"/>
      <c r="HD2" s="111"/>
      <c r="HE2" s="111"/>
      <c r="HF2" s="111"/>
      <c r="HG2" s="111"/>
      <c r="HH2" s="111"/>
      <c r="HI2" s="111"/>
      <c r="HJ2" s="111"/>
      <c r="HK2" s="111"/>
      <c r="HL2" s="111"/>
      <c r="HM2" s="111"/>
      <c r="HN2" s="111"/>
      <c r="HO2" s="111"/>
      <c r="HP2" s="111"/>
      <c r="HQ2" s="111"/>
      <c r="HR2" s="111"/>
      <c r="HS2" s="111"/>
      <c r="HT2" s="111"/>
      <c r="HU2" s="111"/>
      <c r="HV2" s="111"/>
      <c r="HW2" s="111"/>
      <c r="HX2" s="111"/>
      <c r="HY2" s="111"/>
      <c r="HZ2" s="111"/>
      <c r="IA2" s="111"/>
      <c r="IB2" s="111"/>
      <c r="IC2" s="111"/>
      <c r="ID2" s="111"/>
      <c r="IE2" s="111"/>
      <c r="IF2" s="111"/>
      <c r="IG2" s="111"/>
      <c r="IH2" s="111"/>
      <c r="II2" s="111"/>
      <c r="IJ2" s="111"/>
      <c r="IK2" s="111"/>
      <c r="IL2" s="111"/>
      <c r="IM2" s="111"/>
      <c r="IN2" s="111"/>
      <c r="IO2" s="111"/>
      <c r="IP2" s="111"/>
      <c r="IQ2" s="111"/>
      <c r="IR2" s="111"/>
      <c r="IS2" s="111"/>
      <c r="IT2" s="111"/>
      <c r="IU2" s="111"/>
      <c r="IV2" s="111"/>
      <c r="IW2" s="111"/>
      <c r="IX2" s="111"/>
      <c r="IY2" s="111"/>
      <c r="IZ2" s="111"/>
      <c r="JA2" s="111"/>
      <c r="JB2" s="111"/>
      <c r="JC2" s="111"/>
      <c r="JD2" s="111"/>
      <c r="JE2" s="111"/>
      <c r="JF2" s="111"/>
      <c r="JG2" s="111"/>
      <c r="JH2" s="111"/>
      <c r="JI2" s="111"/>
      <c r="JJ2" s="111"/>
      <c r="JK2" s="111"/>
      <c r="JL2" s="111"/>
      <c r="JM2" s="111"/>
      <c r="JN2" s="111"/>
      <c r="JO2" s="111"/>
      <c r="JP2" s="111"/>
      <c r="JQ2" s="111"/>
      <c r="JR2" s="111"/>
      <c r="JS2" s="111"/>
      <c r="JT2" s="111"/>
      <c r="JU2" s="111"/>
      <c r="JV2" s="111"/>
      <c r="JW2" s="111"/>
      <c r="JX2" s="111"/>
      <c r="JY2" s="111"/>
      <c r="JZ2" s="111"/>
      <c r="KA2" s="111"/>
      <c r="KB2" s="111"/>
      <c r="KC2" s="111"/>
      <c r="KD2" s="111"/>
      <c r="KE2" s="111"/>
      <c r="KF2" s="111"/>
      <c r="KG2" s="111"/>
      <c r="KH2" s="111"/>
      <c r="KI2" s="111"/>
      <c r="KJ2" s="111"/>
    </row>
    <row r="3" spans="1:296" ht="15.6" x14ac:dyDescent="0.3">
      <c r="A3" t="s">
        <v>563</v>
      </c>
      <c r="B3">
        <v>1</v>
      </c>
      <c r="C3" s="2">
        <v>230000</v>
      </c>
      <c r="D3" s="2">
        <v>6100</v>
      </c>
      <c r="E3">
        <v>8</v>
      </c>
      <c r="F3">
        <v>1</v>
      </c>
      <c r="G3" s="2">
        <v>466000</v>
      </c>
      <c r="H3" s="2">
        <v>13000</v>
      </c>
      <c r="I3" s="2">
        <v>79700</v>
      </c>
      <c r="J3" s="2">
        <v>4800</v>
      </c>
      <c r="K3">
        <v>0.312</v>
      </c>
      <c r="L3">
        <v>0.04</v>
      </c>
      <c r="M3">
        <v>0.434</v>
      </c>
      <c r="N3">
        <v>4.1000000000000002E-2</v>
      </c>
      <c r="O3" s="11" t="s">
        <v>584</v>
      </c>
      <c r="P3" s="11"/>
      <c r="Q3" s="51">
        <v>0.41799999999999998</v>
      </c>
      <c r="R3" s="51">
        <f>0.273</f>
        <v>0.27300000000000002</v>
      </c>
      <c r="S3" s="3">
        <f>100*M3/Q3</f>
        <v>103.82775119617224</v>
      </c>
      <c r="T3" s="3">
        <f>100*K3/R3</f>
        <v>114.28571428571428</v>
      </c>
    </row>
    <row r="4" spans="1:296" ht="15.6" x14ac:dyDescent="0.3">
      <c r="A4" t="s">
        <v>563</v>
      </c>
      <c r="B4">
        <v>1</v>
      </c>
      <c r="C4" s="2">
        <v>239900</v>
      </c>
      <c r="D4" s="2">
        <v>7100</v>
      </c>
      <c r="E4">
        <v>8</v>
      </c>
      <c r="F4">
        <v>1</v>
      </c>
      <c r="G4" s="2">
        <v>462000</v>
      </c>
      <c r="H4" s="2">
        <v>13000</v>
      </c>
      <c r="I4" s="2">
        <v>79600</v>
      </c>
      <c r="J4" s="2">
        <v>5000</v>
      </c>
      <c r="K4">
        <v>0.28699999999999998</v>
      </c>
      <c r="L4">
        <v>4.2000000000000003E-2</v>
      </c>
      <c r="M4">
        <v>0.44500000000000001</v>
      </c>
      <c r="N4">
        <v>5.5E-2</v>
      </c>
      <c r="O4" s="11" t="s">
        <v>585</v>
      </c>
      <c r="P4" s="11"/>
      <c r="Q4" s="51">
        <v>0.41799999999999998</v>
      </c>
      <c r="R4" s="51">
        <f t="shared" ref="R4:R5" si="0">0.273</f>
        <v>0.27300000000000002</v>
      </c>
      <c r="S4" s="3">
        <f t="shared" ref="S4:S14" si="1">100*M4/Q4</f>
        <v>106.45933014354067</v>
      </c>
      <c r="T4" s="3">
        <f t="shared" ref="T4:T14" si="2">100*K4/R4</f>
        <v>105.12820512820512</v>
      </c>
    </row>
    <row r="5" spans="1:296" ht="15.6" x14ac:dyDescent="0.3">
      <c r="A5" t="s">
        <v>563</v>
      </c>
      <c r="B5">
        <v>1</v>
      </c>
      <c r="C5" s="2">
        <v>238100</v>
      </c>
      <c r="D5" s="2">
        <v>6100</v>
      </c>
      <c r="E5">
        <v>8</v>
      </c>
      <c r="F5">
        <v>1</v>
      </c>
      <c r="G5" s="2">
        <v>484000</v>
      </c>
      <c r="H5" s="2">
        <v>12000</v>
      </c>
      <c r="I5" s="2">
        <v>85800</v>
      </c>
      <c r="J5" s="2">
        <v>4900</v>
      </c>
      <c r="K5">
        <v>0.33700000000000002</v>
      </c>
      <c r="L5">
        <v>4.2000000000000003E-2</v>
      </c>
      <c r="M5">
        <v>0.36099999999999999</v>
      </c>
      <c r="N5">
        <v>0.05</v>
      </c>
      <c r="O5" s="11" t="s">
        <v>586</v>
      </c>
      <c r="P5" s="11"/>
      <c r="Q5" s="51">
        <v>0.41799999999999998</v>
      </c>
      <c r="R5" s="51">
        <f t="shared" si="0"/>
        <v>0.27300000000000002</v>
      </c>
      <c r="S5" s="3">
        <f t="shared" si="1"/>
        <v>86.363636363636374</v>
      </c>
      <c r="T5" s="3">
        <f t="shared" si="2"/>
        <v>123.44322344322345</v>
      </c>
    </row>
    <row r="6" spans="1:296" ht="15.6" x14ac:dyDescent="0.3">
      <c r="A6" t="s">
        <v>563</v>
      </c>
      <c r="B6">
        <v>1</v>
      </c>
      <c r="C6" s="2">
        <v>148800</v>
      </c>
      <c r="D6" s="2">
        <v>3900</v>
      </c>
      <c r="E6">
        <v>5.0999999999999996</v>
      </c>
      <c r="F6">
        <v>1</v>
      </c>
      <c r="G6" s="2">
        <v>596000</v>
      </c>
      <c r="H6" s="2">
        <v>17000</v>
      </c>
      <c r="I6" s="2">
        <v>51100</v>
      </c>
      <c r="J6" s="2">
        <v>6200</v>
      </c>
      <c r="K6">
        <v>0.437</v>
      </c>
      <c r="L6">
        <v>4.4999999999999998E-2</v>
      </c>
      <c r="M6">
        <v>0.14199999999999999</v>
      </c>
      <c r="N6">
        <v>2.8000000000000001E-2</v>
      </c>
      <c r="O6" s="11" t="s">
        <v>587</v>
      </c>
      <c r="P6" s="11"/>
      <c r="Q6" s="51">
        <v>0.125</v>
      </c>
      <c r="R6" s="51">
        <v>0.49299999999999999</v>
      </c>
      <c r="S6" s="3">
        <f t="shared" si="1"/>
        <v>113.6</v>
      </c>
      <c r="T6" s="3">
        <f t="shared" si="2"/>
        <v>88.640973630831652</v>
      </c>
    </row>
    <row r="7" spans="1:296" ht="15.6" x14ac:dyDescent="0.3">
      <c r="A7" t="s">
        <v>563</v>
      </c>
      <c r="B7">
        <v>1</v>
      </c>
      <c r="C7" s="2">
        <v>147200</v>
      </c>
      <c r="D7" s="2">
        <v>3800</v>
      </c>
      <c r="E7">
        <v>5.0999999999999996</v>
      </c>
      <c r="F7">
        <v>1</v>
      </c>
      <c r="G7" s="2">
        <v>590000</v>
      </c>
      <c r="H7" s="2">
        <v>20000</v>
      </c>
      <c r="I7" s="2">
        <v>51600</v>
      </c>
      <c r="J7" s="2">
        <v>4100</v>
      </c>
      <c r="K7">
        <v>0.47399999999999998</v>
      </c>
      <c r="L7">
        <v>4.8000000000000001E-2</v>
      </c>
      <c r="M7">
        <v>0.14399999999999999</v>
      </c>
      <c r="N7">
        <v>2.5000000000000001E-2</v>
      </c>
      <c r="O7" s="11" t="s">
        <v>588</v>
      </c>
      <c r="P7" s="11"/>
      <c r="Q7" s="51">
        <v>0.125</v>
      </c>
      <c r="R7" s="51">
        <v>0.49299999999999999</v>
      </c>
      <c r="S7" s="3">
        <f t="shared" si="1"/>
        <v>115.19999999999999</v>
      </c>
      <c r="T7" s="3">
        <f t="shared" si="2"/>
        <v>96.146044624746452</v>
      </c>
    </row>
    <row r="8" spans="1:296" ht="15.6" x14ac:dyDescent="0.3">
      <c r="A8" t="s">
        <v>563</v>
      </c>
      <c r="B8">
        <v>1</v>
      </c>
      <c r="C8" s="2">
        <v>148400</v>
      </c>
      <c r="D8" s="2">
        <v>4100</v>
      </c>
      <c r="E8">
        <v>5.0999999999999996</v>
      </c>
      <c r="F8">
        <v>1</v>
      </c>
      <c r="G8" s="2">
        <v>582000</v>
      </c>
      <c r="H8" s="2">
        <v>14000</v>
      </c>
      <c r="I8" s="2">
        <v>46000</v>
      </c>
      <c r="J8" s="2">
        <v>4300</v>
      </c>
      <c r="K8">
        <v>0.441</v>
      </c>
      <c r="L8">
        <v>4.5999999999999999E-2</v>
      </c>
      <c r="M8">
        <v>0.187</v>
      </c>
      <c r="N8">
        <v>3.9E-2</v>
      </c>
      <c r="O8" s="11" t="s">
        <v>589</v>
      </c>
      <c r="P8" s="11"/>
      <c r="Q8" s="51">
        <v>0.125</v>
      </c>
      <c r="R8" s="51">
        <v>0.49299999999999999</v>
      </c>
      <c r="S8" s="3">
        <f t="shared" si="1"/>
        <v>149.6</v>
      </c>
      <c r="T8" s="3">
        <f t="shared" si="2"/>
        <v>89.452332657200813</v>
      </c>
    </row>
    <row r="9" spans="1:296" ht="15.6" x14ac:dyDescent="0.3">
      <c r="A9" t="s">
        <v>563</v>
      </c>
      <c r="B9">
        <v>1</v>
      </c>
      <c r="C9" s="2">
        <v>326500</v>
      </c>
      <c r="D9" s="2">
        <v>6800</v>
      </c>
      <c r="E9">
        <v>12.4</v>
      </c>
      <c r="F9">
        <v>1</v>
      </c>
      <c r="G9" s="2">
        <v>457000</v>
      </c>
      <c r="H9" s="2">
        <v>14000</v>
      </c>
      <c r="I9" s="2">
        <v>121300</v>
      </c>
      <c r="J9" s="2">
        <v>9200</v>
      </c>
      <c r="K9">
        <v>0.13200000000000001</v>
      </c>
      <c r="L9">
        <v>3.5000000000000003E-2</v>
      </c>
      <c r="M9">
        <v>0.38</v>
      </c>
      <c r="N9">
        <v>3.5000000000000003E-2</v>
      </c>
      <c r="O9" s="11" t="s">
        <v>590</v>
      </c>
      <c r="P9" s="11"/>
      <c r="Q9" s="51">
        <v>0.28199999999999997</v>
      </c>
      <c r="R9" s="51">
        <v>0.108</v>
      </c>
      <c r="S9" s="3">
        <f t="shared" si="1"/>
        <v>134.75177304964541</v>
      </c>
      <c r="T9" s="3">
        <f t="shared" si="2"/>
        <v>122.22222222222223</v>
      </c>
    </row>
    <row r="10" spans="1:296" ht="15.6" x14ac:dyDescent="0.3">
      <c r="A10" t="s">
        <v>563</v>
      </c>
      <c r="B10">
        <v>1</v>
      </c>
      <c r="C10" s="2">
        <v>323800</v>
      </c>
      <c r="D10" s="2">
        <v>8800</v>
      </c>
      <c r="E10">
        <v>12.4</v>
      </c>
      <c r="F10">
        <v>1</v>
      </c>
      <c r="G10" s="2">
        <v>457000</v>
      </c>
      <c r="H10" s="2">
        <v>12000</v>
      </c>
      <c r="I10" s="2">
        <v>120600</v>
      </c>
      <c r="J10" s="2">
        <v>8400</v>
      </c>
      <c r="K10">
        <v>0.128</v>
      </c>
      <c r="L10">
        <v>3.5000000000000003E-2</v>
      </c>
      <c r="M10">
        <v>0.33800000000000002</v>
      </c>
      <c r="N10">
        <v>4.2999999999999997E-2</v>
      </c>
      <c r="O10" s="11" t="s">
        <v>591</v>
      </c>
      <c r="P10" s="11"/>
      <c r="Q10" s="51">
        <v>0.28199999999999997</v>
      </c>
      <c r="R10" s="51">
        <v>0.108</v>
      </c>
      <c r="S10" s="3">
        <f t="shared" si="1"/>
        <v>119.85815602836882</v>
      </c>
      <c r="T10" s="3">
        <f t="shared" si="2"/>
        <v>118.51851851851853</v>
      </c>
    </row>
    <row r="11" spans="1:296" ht="15.6" x14ac:dyDescent="0.3">
      <c r="A11" t="s">
        <v>563</v>
      </c>
      <c r="B11">
        <v>1</v>
      </c>
      <c r="C11" s="2">
        <v>330600</v>
      </c>
      <c r="D11" s="2">
        <v>6700</v>
      </c>
      <c r="E11">
        <v>12.4</v>
      </c>
      <c r="F11">
        <v>1</v>
      </c>
      <c r="G11" s="2">
        <v>461000</v>
      </c>
      <c r="H11" s="2">
        <v>10000</v>
      </c>
      <c r="I11" s="2">
        <v>120700</v>
      </c>
      <c r="J11" s="2">
        <v>7500</v>
      </c>
      <c r="K11">
        <v>0.10100000000000001</v>
      </c>
      <c r="L11">
        <v>2.5000000000000001E-2</v>
      </c>
      <c r="M11">
        <v>0.373</v>
      </c>
      <c r="N11">
        <v>0.04</v>
      </c>
      <c r="O11" s="11" t="s">
        <v>592</v>
      </c>
      <c r="P11" s="11"/>
      <c r="Q11" s="51">
        <v>0.28199999999999997</v>
      </c>
      <c r="R11" s="51">
        <v>0.108</v>
      </c>
      <c r="S11" s="3">
        <f t="shared" si="1"/>
        <v>132.26950354609929</v>
      </c>
      <c r="T11" s="3">
        <f t="shared" si="2"/>
        <v>93.518518518518533</v>
      </c>
    </row>
    <row r="12" spans="1:296" ht="15.6" x14ac:dyDescent="0.3">
      <c r="A12" t="s">
        <v>563</v>
      </c>
      <c r="B12">
        <v>1</v>
      </c>
      <c r="C12" s="2">
        <v>310900</v>
      </c>
      <c r="D12" s="2">
        <v>7400</v>
      </c>
      <c r="E12">
        <v>13.1</v>
      </c>
      <c r="F12">
        <v>1</v>
      </c>
      <c r="G12" s="2">
        <v>486600</v>
      </c>
      <c r="H12" s="2">
        <v>9800</v>
      </c>
      <c r="I12" s="2">
        <v>136000</v>
      </c>
      <c r="J12" s="2">
        <v>7300</v>
      </c>
      <c r="K12">
        <v>0.13700000000000001</v>
      </c>
      <c r="L12">
        <v>3.5000000000000003E-2</v>
      </c>
      <c r="M12">
        <v>0.35699999999999998</v>
      </c>
      <c r="N12">
        <v>3.7999999999999999E-2</v>
      </c>
      <c r="O12" s="11" t="s">
        <v>593</v>
      </c>
      <c r="P12" s="11"/>
      <c r="Q12" s="51">
        <v>0.35499999999999998</v>
      </c>
      <c r="R12" s="51">
        <v>9.7000000000000003E-2</v>
      </c>
      <c r="S12" s="3">
        <f t="shared" si="1"/>
        <v>100.56338028169013</v>
      </c>
      <c r="T12" s="3">
        <f t="shared" si="2"/>
        <v>141.23711340206185</v>
      </c>
    </row>
    <row r="13" spans="1:296" ht="15.6" x14ac:dyDescent="0.3">
      <c r="A13" t="s">
        <v>563</v>
      </c>
      <c r="B13">
        <v>1</v>
      </c>
      <c r="C13" s="2">
        <v>335400</v>
      </c>
      <c r="D13" s="2">
        <v>7000</v>
      </c>
      <c r="E13">
        <v>13.1</v>
      </c>
      <c r="F13">
        <v>1</v>
      </c>
      <c r="G13" s="2">
        <v>465000</v>
      </c>
      <c r="H13" s="2">
        <v>14000</v>
      </c>
      <c r="I13" s="2">
        <v>126100</v>
      </c>
      <c r="J13" s="2">
        <v>8600</v>
      </c>
      <c r="K13">
        <v>0.13800000000000001</v>
      </c>
      <c r="L13">
        <v>2.4E-2</v>
      </c>
      <c r="M13">
        <v>0.28299999999999997</v>
      </c>
      <c r="N13">
        <v>3.5999999999999997E-2</v>
      </c>
      <c r="O13" s="11" t="s">
        <v>594</v>
      </c>
      <c r="P13" s="11"/>
      <c r="Q13" s="51">
        <v>0.35499999999999998</v>
      </c>
      <c r="R13" s="51">
        <v>9.7000000000000003E-2</v>
      </c>
      <c r="S13" s="3">
        <f t="shared" si="1"/>
        <v>79.718309859154928</v>
      </c>
      <c r="T13" s="3">
        <f t="shared" si="2"/>
        <v>142.26804123711341</v>
      </c>
    </row>
    <row r="14" spans="1:296" ht="15.6" x14ac:dyDescent="0.3">
      <c r="A14" t="s">
        <v>563</v>
      </c>
      <c r="B14">
        <v>1</v>
      </c>
      <c r="C14" s="2">
        <v>318300</v>
      </c>
      <c r="D14" s="2">
        <v>6000</v>
      </c>
      <c r="E14">
        <v>13.1</v>
      </c>
      <c r="F14">
        <v>1</v>
      </c>
      <c r="G14" s="2">
        <v>474000</v>
      </c>
      <c r="H14" s="2">
        <v>14000</v>
      </c>
      <c r="I14" s="2">
        <v>128100</v>
      </c>
      <c r="J14" s="2">
        <v>8000</v>
      </c>
      <c r="K14">
        <v>0.14599999999999999</v>
      </c>
      <c r="L14">
        <v>2.5000000000000001E-2</v>
      </c>
      <c r="M14">
        <v>0.35</v>
      </c>
      <c r="N14">
        <v>0.04</v>
      </c>
      <c r="O14" s="11" t="s">
        <v>595</v>
      </c>
      <c r="P14" s="11"/>
      <c r="Q14" s="51">
        <v>0.35499999999999998</v>
      </c>
      <c r="R14" s="51">
        <v>9.7000000000000003E-2</v>
      </c>
      <c r="S14" s="3">
        <f t="shared" si="1"/>
        <v>98.591549295774655</v>
      </c>
      <c r="T14" s="3">
        <f t="shared" si="2"/>
        <v>150.51546391752578</v>
      </c>
    </row>
    <row r="15" spans="1:296" ht="15.6" x14ac:dyDescent="0.3">
      <c r="C15" s="2"/>
      <c r="D15" s="2"/>
      <c r="G15" s="2"/>
      <c r="H15" s="2"/>
      <c r="I15" s="2"/>
      <c r="J15" s="2"/>
      <c r="O15" s="11"/>
      <c r="P15" s="11"/>
      <c r="Q15" s="51"/>
      <c r="R15" s="51"/>
      <c r="S15" s="3"/>
      <c r="T15" s="3"/>
    </row>
    <row r="16" spans="1:296" s="111" customFormat="1" x14ac:dyDescent="0.3">
      <c r="A16" s="111" t="s">
        <v>577</v>
      </c>
      <c r="Q16" s="37"/>
      <c r="R16" s="37"/>
    </row>
    <row r="17" spans="1:296" s="114" customFormat="1" ht="31.2" x14ac:dyDescent="0.3">
      <c r="A17" s="113" t="s">
        <v>552</v>
      </c>
      <c r="B17" s="113" t="s">
        <v>553</v>
      </c>
      <c r="C17" s="113" t="s">
        <v>554</v>
      </c>
      <c r="D17" s="113" t="s">
        <v>555</v>
      </c>
      <c r="E17" s="113" t="s">
        <v>556</v>
      </c>
      <c r="F17" s="113" t="s">
        <v>557</v>
      </c>
      <c r="G17" s="113" t="s">
        <v>558</v>
      </c>
      <c r="H17" s="113" t="s">
        <v>559</v>
      </c>
      <c r="I17" s="113" t="s">
        <v>300</v>
      </c>
      <c r="J17" s="113" t="s">
        <v>301</v>
      </c>
      <c r="K17" s="113" t="s">
        <v>560</v>
      </c>
      <c r="L17" s="113" t="s">
        <v>561</v>
      </c>
      <c r="M17" s="113" t="s">
        <v>302</v>
      </c>
      <c r="N17" s="113" t="s">
        <v>303</v>
      </c>
      <c r="O17" s="113"/>
      <c r="P17" s="113"/>
      <c r="Q17" s="112" t="s">
        <v>562</v>
      </c>
      <c r="R17" s="112" t="s">
        <v>574</v>
      </c>
      <c r="S17" s="115" t="s">
        <v>575</v>
      </c>
      <c r="T17" s="115" t="s">
        <v>572</v>
      </c>
      <c r="U17" s="110"/>
      <c r="V17" s="110"/>
      <c r="W17" s="110"/>
      <c r="X17" s="110"/>
      <c r="Y17" s="110"/>
      <c r="Z17" s="110"/>
      <c r="AA17" s="110"/>
      <c r="AB17" s="110"/>
      <c r="AC17" s="110"/>
      <c r="AD17" s="110"/>
      <c r="AE17" s="110"/>
      <c r="AF17" s="110"/>
      <c r="AG17" s="110"/>
      <c r="AH17" s="110"/>
      <c r="AI17" s="110"/>
      <c r="AJ17" s="110"/>
      <c r="AK17" s="110"/>
      <c r="AL17" s="110"/>
      <c r="AM17" s="110"/>
      <c r="AN17" s="110"/>
      <c r="AO17" s="110"/>
      <c r="AP17" s="110"/>
      <c r="AQ17" s="110"/>
      <c r="AR17" s="110"/>
      <c r="AS17" s="110"/>
      <c r="AT17" s="110"/>
      <c r="AU17" s="110"/>
      <c r="AV17" s="110"/>
      <c r="AW17" s="110"/>
      <c r="AX17" s="110"/>
      <c r="AY17" s="110"/>
      <c r="AZ17" s="110"/>
      <c r="BA17" s="110"/>
      <c r="BB17" s="110"/>
      <c r="BC17" s="110"/>
      <c r="BD17" s="110"/>
      <c r="BE17" s="110"/>
      <c r="BF17" s="110"/>
      <c r="BG17" s="110"/>
      <c r="BH17" s="110"/>
      <c r="BI17" s="110"/>
      <c r="BJ17" s="110"/>
      <c r="BK17" s="110"/>
      <c r="BL17" s="110"/>
      <c r="BM17" s="110"/>
      <c r="BN17" s="110"/>
      <c r="BO17" s="110"/>
      <c r="BP17" s="110"/>
      <c r="BQ17" s="110"/>
      <c r="BR17" s="110"/>
      <c r="BS17" s="110"/>
      <c r="BT17" s="110"/>
      <c r="BU17" s="110"/>
      <c r="BV17" s="110"/>
      <c r="BW17" s="110"/>
      <c r="BX17" s="110"/>
      <c r="BY17" s="110"/>
      <c r="BZ17" s="110"/>
      <c r="CA17" s="110"/>
      <c r="CB17" s="110"/>
      <c r="CC17" s="110"/>
      <c r="CD17" s="110"/>
      <c r="CE17" s="110"/>
      <c r="CF17" s="110"/>
      <c r="CG17" s="110"/>
      <c r="CH17" s="110"/>
      <c r="CI17" s="110"/>
      <c r="CJ17" s="110"/>
      <c r="CK17" s="110"/>
      <c r="CL17" s="110"/>
      <c r="CM17" s="110"/>
      <c r="CN17" s="110"/>
      <c r="CO17" s="110"/>
      <c r="CP17" s="110"/>
      <c r="CQ17" s="110"/>
      <c r="CR17" s="110"/>
      <c r="CS17" s="110"/>
      <c r="CT17" s="110"/>
      <c r="CU17" s="110"/>
      <c r="CV17" s="110"/>
      <c r="CW17" s="110"/>
      <c r="CX17" s="110"/>
      <c r="CY17" s="110"/>
      <c r="CZ17" s="110"/>
      <c r="DA17" s="110"/>
      <c r="DB17" s="110"/>
      <c r="DC17" s="110"/>
      <c r="DD17" s="110"/>
      <c r="DE17" s="110"/>
      <c r="DF17" s="110"/>
      <c r="DG17" s="110"/>
      <c r="DH17" s="110"/>
      <c r="DI17" s="110"/>
      <c r="DJ17" s="110"/>
      <c r="DK17" s="110"/>
      <c r="DL17" s="110"/>
      <c r="DM17" s="110"/>
      <c r="DN17" s="110"/>
      <c r="DO17" s="110"/>
      <c r="DP17" s="110"/>
      <c r="DQ17" s="110"/>
      <c r="DR17" s="110"/>
      <c r="DS17" s="110"/>
      <c r="DT17" s="110"/>
      <c r="DU17" s="110"/>
      <c r="DV17" s="110"/>
      <c r="DW17" s="110"/>
      <c r="DX17" s="110"/>
      <c r="DY17" s="110"/>
      <c r="DZ17" s="110"/>
      <c r="EA17" s="110"/>
      <c r="EB17" s="110"/>
      <c r="EC17" s="110"/>
      <c r="ED17" s="110"/>
      <c r="EE17" s="110"/>
      <c r="EF17" s="110"/>
      <c r="EG17" s="110"/>
      <c r="EH17" s="110"/>
      <c r="EI17" s="110"/>
      <c r="EJ17" s="110"/>
      <c r="EK17" s="110"/>
      <c r="EL17" s="110"/>
      <c r="EM17" s="110"/>
      <c r="EN17" s="110"/>
      <c r="EO17" s="110"/>
      <c r="EP17" s="110"/>
      <c r="EQ17" s="110"/>
      <c r="ER17" s="110"/>
      <c r="ES17" s="110"/>
      <c r="ET17" s="110"/>
      <c r="EU17" s="110"/>
      <c r="EV17" s="110"/>
      <c r="EW17" s="110"/>
      <c r="EX17" s="110"/>
      <c r="EY17" s="110"/>
      <c r="EZ17" s="110"/>
      <c r="FA17" s="110"/>
      <c r="FB17" s="110"/>
      <c r="FC17" s="110"/>
      <c r="FD17" s="110"/>
      <c r="FE17" s="110"/>
      <c r="FF17" s="110"/>
      <c r="FG17" s="110"/>
      <c r="FH17" s="110"/>
      <c r="FI17" s="110"/>
      <c r="FJ17" s="110"/>
      <c r="FK17" s="110"/>
      <c r="FL17" s="110"/>
      <c r="FM17" s="110"/>
      <c r="FN17" s="110"/>
      <c r="FO17" s="110"/>
      <c r="FP17" s="110"/>
      <c r="FQ17" s="110"/>
      <c r="FR17" s="110"/>
      <c r="FS17" s="110"/>
      <c r="FT17" s="110"/>
      <c r="FU17" s="110"/>
      <c r="FV17" s="110"/>
      <c r="FW17" s="110"/>
      <c r="FX17" s="110"/>
      <c r="FY17" s="110"/>
      <c r="FZ17" s="110"/>
      <c r="GA17" s="110"/>
      <c r="GB17" s="110"/>
      <c r="GC17" s="110"/>
      <c r="GD17" s="110"/>
      <c r="GE17" s="110"/>
      <c r="GF17" s="110"/>
      <c r="GG17" s="110"/>
      <c r="GH17" s="110"/>
      <c r="GI17" s="110"/>
      <c r="GJ17" s="110"/>
      <c r="GK17" s="110"/>
      <c r="GL17" s="110"/>
      <c r="GM17" s="110"/>
      <c r="GN17" s="110"/>
      <c r="GO17" s="110"/>
      <c r="GP17" s="110"/>
      <c r="GQ17" s="110"/>
      <c r="GR17" s="110"/>
      <c r="GS17" s="110"/>
      <c r="GT17" s="110"/>
      <c r="GU17" s="110"/>
      <c r="GV17" s="110"/>
      <c r="GW17" s="110"/>
      <c r="GX17" s="110"/>
      <c r="GY17" s="110"/>
      <c r="GZ17" s="110"/>
      <c r="HA17" s="110"/>
      <c r="HB17" s="110"/>
      <c r="HC17" s="110"/>
      <c r="HD17" s="110"/>
      <c r="HE17" s="110"/>
      <c r="HF17" s="110"/>
      <c r="HG17" s="110"/>
      <c r="HH17" s="110"/>
      <c r="HI17" s="110"/>
      <c r="HJ17" s="110"/>
      <c r="HK17" s="110"/>
      <c r="HL17" s="110"/>
      <c r="HM17" s="110"/>
      <c r="HN17" s="110"/>
      <c r="HO17" s="110"/>
      <c r="HP17" s="110"/>
      <c r="HQ17" s="110"/>
      <c r="HR17" s="110"/>
      <c r="HS17" s="110"/>
      <c r="HT17" s="110"/>
      <c r="HU17" s="110"/>
      <c r="HV17" s="110"/>
      <c r="HW17" s="110"/>
      <c r="HX17" s="110"/>
      <c r="HY17" s="110"/>
      <c r="HZ17" s="110"/>
      <c r="IA17" s="110"/>
      <c r="IB17" s="110"/>
      <c r="IC17" s="110"/>
      <c r="ID17" s="110"/>
      <c r="IE17" s="110"/>
      <c r="IF17" s="110"/>
      <c r="IG17" s="110"/>
      <c r="IH17" s="110"/>
      <c r="II17" s="110"/>
      <c r="IJ17" s="110"/>
      <c r="IK17" s="110"/>
      <c r="IL17" s="110"/>
      <c r="IM17" s="110"/>
      <c r="IN17" s="110"/>
      <c r="IO17" s="110"/>
      <c r="IP17" s="110"/>
      <c r="IQ17" s="110"/>
      <c r="IR17" s="110"/>
      <c r="IS17" s="110"/>
      <c r="IT17" s="110"/>
      <c r="IU17" s="110"/>
      <c r="IV17" s="110"/>
      <c r="IW17" s="110"/>
      <c r="IX17" s="110"/>
      <c r="IY17" s="110"/>
      <c r="IZ17" s="110"/>
      <c r="JA17" s="110"/>
      <c r="JB17" s="110"/>
      <c r="JC17" s="110"/>
      <c r="JD17" s="110"/>
      <c r="JE17" s="110"/>
      <c r="JF17" s="110"/>
      <c r="JG17" s="110"/>
      <c r="JH17" s="110"/>
      <c r="JI17" s="110"/>
      <c r="JJ17" s="110"/>
      <c r="JK17" s="110"/>
      <c r="JL17" s="110"/>
      <c r="JM17" s="110"/>
      <c r="JN17" s="110"/>
      <c r="JO17" s="110"/>
      <c r="JP17" s="110"/>
      <c r="JQ17" s="110"/>
      <c r="JR17" s="110"/>
      <c r="JS17" s="110"/>
      <c r="JT17" s="110"/>
      <c r="JU17" s="110"/>
      <c r="JV17" s="110"/>
      <c r="JW17" s="110"/>
      <c r="JX17" s="110"/>
      <c r="JY17" s="110"/>
      <c r="JZ17" s="110"/>
      <c r="KA17" s="110"/>
      <c r="KB17" s="110"/>
      <c r="KC17" s="110"/>
      <c r="KD17" s="110"/>
      <c r="KE17" s="110"/>
      <c r="KF17" s="110"/>
      <c r="KG17" s="110"/>
      <c r="KH17" s="110"/>
      <c r="KI17" s="110"/>
      <c r="KJ17" s="110"/>
    </row>
    <row r="18" spans="1:296" ht="15.6" x14ac:dyDescent="0.3">
      <c r="A18" s="48" t="s">
        <v>563</v>
      </c>
      <c r="B18" s="48">
        <v>1</v>
      </c>
      <c r="C18" s="50">
        <v>25750000</v>
      </c>
      <c r="D18" s="50">
        <v>680000</v>
      </c>
      <c r="E18" s="48">
        <v>52.3</v>
      </c>
      <c r="F18" s="48">
        <v>1</v>
      </c>
      <c r="G18" s="50">
        <v>95000</v>
      </c>
      <c r="H18" s="50">
        <v>2400</v>
      </c>
      <c r="I18" s="48">
        <v>0.24399999999999999</v>
      </c>
      <c r="J18" s="48">
        <v>1.0999999999999999E-2</v>
      </c>
      <c r="K18" s="48">
        <v>0.38900000000000001</v>
      </c>
      <c r="L18" s="48">
        <v>3.5999999999999997E-2</v>
      </c>
      <c r="M18" s="48">
        <v>0.376</v>
      </c>
      <c r="N18" s="48">
        <v>2.1000000000000001E-2</v>
      </c>
      <c r="O18" s="48"/>
      <c r="P18" s="49" t="s">
        <v>564</v>
      </c>
      <c r="Q18" s="51">
        <v>0.41799999999999998</v>
      </c>
      <c r="R18" s="51">
        <f>0.273</f>
        <v>0.27300000000000002</v>
      </c>
      <c r="S18" s="3">
        <f>100*'9. Loihi Se-As Standards'!M18/'9. Loihi Se-As Standards'!Q18</f>
        <v>89.95215311004786</v>
      </c>
      <c r="T18">
        <f>100*I18/R18</f>
        <v>89.377289377289372</v>
      </c>
    </row>
    <row r="19" spans="1:296" ht="15.6" x14ac:dyDescent="0.3">
      <c r="A19" s="48" t="s">
        <v>563</v>
      </c>
      <c r="B19" s="48">
        <v>1</v>
      </c>
      <c r="C19" s="50">
        <v>24780000</v>
      </c>
      <c r="D19" s="50">
        <v>590000</v>
      </c>
      <c r="E19" s="48">
        <v>52.3</v>
      </c>
      <c r="F19" s="48">
        <v>1</v>
      </c>
      <c r="G19" s="50">
        <v>95500</v>
      </c>
      <c r="H19" s="50">
        <v>2100</v>
      </c>
      <c r="I19" s="48">
        <v>0.23880000000000001</v>
      </c>
      <c r="J19" s="48">
        <v>7.9000000000000008E-3</v>
      </c>
      <c r="K19" s="48">
        <v>0.36699999999999999</v>
      </c>
      <c r="L19" s="48">
        <v>2.4E-2</v>
      </c>
      <c r="M19" s="48">
        <v>0.36699999999999999</v>
      </c>
      <c r="N19" s="48">
        <v>1.6E-2</v>
      </c>
      <c r="O19" s="48"/>
      <c r="P19" s="49" t="s">
        <v>564</v>
      </c>
      <c r="Q19" s="51">
        <v>0.41799999999999998</v>
      </c>
      <c r="R19" s="51">
        <f t="shared" ref="R19:R20" si="3">0.273</f>
        <v>0.27300000000000002</v>
      </c>
      <c r="S19" s="3">
        <f>100*'9. Loihi Se-As Standards'!M19/'9. Loihi Se-As Standards'!Q19</f>
        <v>87.799043062200965</v>
      </c>
      <c r="T19">
        <f t="shared" ref="T19:T29" si="4">100*I19/R19</f>
        <v>87.472527472527474</v>
      </c>
    </row>
    <row r="20" spans="1:296" ht="15.6" x14ac:dyDescent="0.3">
      <c r="A20" s="48" t="s">
        <v>563</v>
      </c>
      <c r="B20" s="48">
        <v>1</v>
      </c>
      <c r="C20" s="50">
        <v>25400000</v>
      </c>
      <c r="D20" s="50">
        <v>640000</v>
      </c>
      <c r="E20" s="48">
        <v>52.3</v>
      </c>
      <c r="F20" s="48">
        <v>1</v>
      </c>
      <c r="G20" s="50">
        <v>97000</v>
      </c>
      <c r="H20" s="50">
        <v>2300</v>
      </c>
      <c r="I20" s="48">
        <v>0.23769999999999999</v>
      </c>
      <c r="J20" s="48">
        <v>8.0999999999999996E-3</v>
      </c>
      <c r="K20" s="48">
        <v>0.35699999999999998</v>
      </c>
      <c r="L20" s="48">
        <v>2.5000000000000001E-2</v>
      </c>
      <c r="M20" s="48">
        <v>0.377</v>
      </c>
      <c r="N20" s="48">
        <v>1.9E-2</v>
      </c>
      <c r="O20" s="48"/>
      <c r="P20" s="49" t="s">
        <v>564</v>
      </c>
      <c r="Q20" s="51">
        <v>0.41799999999999998</v>
      </c>
      <c r="R20" s="51">
        <f t="shared" si="3"/>
        <v>0.27300000000000002</v>
      </c>
      <c r="S20" s="3">
        <f>100*'9. Loihi Se-As Standards'!M20/'9. Loihi Se-As Standards'!Q20</f>
        <v>90.191387559808618</v>
      </c>
      <c r="T20">
        <f t="shared" si="4"/>
        <v>87.069597069597066</v>
      </c>
    </row>
    <row r="21" spans="1:296" ht="15.6" x14ac:dyDescent="0.3">
      <c r="A21" s="48" t="s">
        <v>563</v>
      </c>
      <c r="B21" s="48">
        <v>1</v>
      </c>
      <c r="C21" s="50">
        <v>22540000</v>
      </c>
      <c r="D21" s="50">
        <v>560000</v>
      </c>
      <c r="E21" s="48">
        <v>49.7</v>
      </c>
      <c r="F21" s="48">
        <v>1</v>
      </c>
      <c r="G21" s="50">
        <v>147100</v>
      </c>
      <c r="H21" s="50">
        <v>3600</v>
      </c>
      <c r="I21" s="48">
        <v>5.9499999999999997E-2</v>
      </c>
      <c r="J21" s="48">
        <v>2.8999999999999998E-3</v>
      </c>
      <c r="K21" s="48">
        <v>0.318</v>
      </c>
      <c r="L21" s="48">
        <v>2.3E-2</v>
      </c>
      <c r="M21" s="48">
        <v>0.31900000000000001</v>
      </c>
      <c r="N21" s="48">
        <v>1.4999999999999999E-2</v>
      </c>
      <c r="O21" s="48"/>
      <c r="P21" s="49" t="s">
        <v>565</v>
      </c>
      <c r="Q21" s="51">
        <v>0.35499999999999998</v>
      </c>
      <c r="R21" s="51">
        <v>9.7000000000000003E-2</v>
      </c>
      <c r="S21" s="3">
        <f>100*'9. Loihi Se-As Standards'!M21/'9. Loihi Se-As Standards'!Q21</f>
        <v>89.859154929577471</v>
      </c>
      <c r="T21">
        <f t="shared" si="4"/>
        <v>61.340206185566998</v>
      </c>
    </row>
    <row r="22" spans="1:296" ht="15.6" x14ac:dyDescent="0.3">
      <c r="A22" s="48" t="s">
        <v>563</v>
      </c>
      <c r="B22" s="48">
        <v>1</v>
      </c>
      <c r="C22" s="50">
        <v>22880000</v>
      </c>
      <c r="D22" s="50">
        <v>650000</v>
      </c>
      <c r="E22" s="48">
        <v>49.7</v>
      </c>
      <c r="F22" s="48">
        <v>1</v>
      </c>
      <c r="G22" s="50">
        <v>147000</v>
      </c>
      <c r="H22" s="50">
        <v>4500</v>
      </c>
      <c r="I22" s="48">
        <v>5.3100000000000001E-2</v>
      </c>
      <c r="J22" s="48">
        <v>2.8E-3</v>
      </c>
      <c r="K22" s="48">
        <v>0.313</v>
      </c>
      <c r="L22" s="48">
        <v>2.8000000000000001E-2</v>
      </c>
      <c r="M22" s="48">
        <v>0.30599999999999999</v>
      </c>
      <c r="N22" s="48">
        <v>1.9E-2</v>
      </c>
      <c r="O22" s="48"/>
      <c r="P22" s="49" t="s">
        <v>565</v>
      </c>
      <c r="Q22" s="51">
        <v>0.35499999999999998</v>
      </c>
      <c r="R22" s="51">
        <v>9.7000000000000003E-2</v>
      </c>
      <c r="S22" s="3">
        <f>100*'9. Loihi Se-As Standards'!M22/'9. Loihi Se-As Standards'!Q22</f>
        <v>86.197183098591552</v>
      </c>
      <c r="T22">
        <f t="shared" si="4"/>
        <v>54.742268041237118</v>
      </c>
      <c r="V22" s="56"/>
    </row>
    <row r="23" spans="1:296" ht="15.6" x14ac:dyDescent="0.3">
      <c r="A23" s="48" t="s">
        <v>563</v>
      </c>
      <c r="B23" s="48">
        <v>1</v>
      </c>
      <c r="C23" s="50">
        <v>22920000</v>
      </c>
      <c r="D23" s="50">
        <v>690000</v>
      </c>
      <c r="E23" s="48">
        <v>49.7</v>
      </c>
      <c r="F23" s="48">
        <v>1</v>
      </c>
      <c r="G23" s="50">
        <v>145200</v>
      </c>
      <c r="H23" s="50">
        <v>4200</v>
      </c>
      <c r="I23" s="48">
        <v>5.7000000000000002E-2</v>
      </c>
      <c r="J23" s="48">
        <v>3.0999999999999999E-3</v>
      </c>
      <c r="K23" s="48">
        <v>0.313</v>
      </c>
      <c r="L23" s="48">
        <v>2.5000000000000001E-2</v>
      </c>
      <c r="M23" s="48">
        <v>0.29499999999999998</v>
      </c>
      <c r="N23" s="48">
        <v>1.7000000000000001E-2</v>
      </c>
      <c r="O23" s="48"/>
      <c r="P23" s="49" t="s">
        <v>565</v>
      </c>
      <c r="Q23" s="51">
        <v>0.35499999999999998</v>
      </c>
      <c r="R23" s="51">
        <v>9.7000000000000003E-2</v>
      </c>
      <c r="S23" s="3">
        <f>100*'9. Loihi Se-As Standards'!M23/'9. Loihi Se-As Standards'!Q23</f>
        <v>83.098591549295776</v>
      </c>
      <c r="T23">
        <f t="shared" si="4"/>
        <v>58.762886597938142</v>
      </c>
    </row>
    <row r="24" spans="1:296" ht="15.6" x14ac:dyDescent="0.3">
      <c r="A24" s="48" t="s">
        <v>563</v>
      </c>
      <c r="B24" s="48">
        <v>1</v>
      </c>
      <c r="C24" s="50">
        <v>21440000</v>
      </c>
      <c r="D24" s="50">
        <v>730000</v>
      </c>
      <c r="E24" s="48">
        <v>48.6</v>
      </c>
      <c r="F24" s="48">
        <v>1</v>
      </c>
      <c r="G24" s="50">
        <v>147900</v>
      </c>
      <c r="H24" s="50">
        <v>4700</v>
      </c>
      <c r="I24" s="48">
        <v>7.7299999999999994E-2</v>
      </c>
      <c r="J24" s="48">
        <v>3.5000000000000001E-3</v>
      </c>
      <c r="K24" s="48">
        <v>0.25800000000000001</v>
      </c>
      <c r="L24" s="48">
        <v>2.4E-2</v>
      </c>
      <c r="M24" s="48">
        <v>0.26400000000000001</v>
      </c>
      <c r="N24" s="48">
        <v>1.4999999999999999E-2</v>
      </c>
      <c r="O24" s="48"/>
      <c r="P24" s="49" t="s">
        <v>566</v>
      </c>
      <c r="Q24" s="51">
        <v>0.28199999999999997</v>
      </c>
      <c r="R24" s="51">
        <v>0.108</v>
      </c>
      <c r="S24" s="3">
        <f>100*'9. Loihi Se-As Standards'!M24/'9. Loihi Se-As Standards'!Q24</f>
        <v>93.617021276595764</v>
      </c>
      <c r="T24">
        <f t="shared" si="4"/>
        <v>71.574074074074076</v>
      </c>
    </row>
    <row r="25" spans="1:296" ht="15.6" x14ac:dyDescent="0.3">
      <c r="A25" s="48" t="s">
        <v>563</v>
      </c>
      <c r="B25" s="48">
        <v>1</v>
      </c>
      <c r="C25" s="50">
        <v>20090000</v>
      </c>
      <c r="D25" s="50">
        <v>620000</v>
      </c>
      <c r="E25" s="48">
        <v>48.6</v>
      </c>
      <c r="F25" s="48">
        <v>1</v>
      </c>
      <c r="G25" s="50">
        <v>150000</v>
      </c>
      <c r="H25" s="50">
        <v>4900</v>
      </c>
      <c r="I25" s="48">
        <v>8.09E-2</v>
      </c>
      <c r="J25" s="48">
        <v>4.1000000000000003E-3</v>
      </c>
      <c r="K25" s="48">
        <v>0.29599999999999999</v>
      </c>
      <c r="L25" s="48">
        <v>2.7E-2</v>
      </c>
      <c r="M25" s="48">
        <v>0.27300000000000002</v>
      </c>
      <c r="N25" s="48">
        <v>1.6E-2</v>
      </c>
      <c r="O25" s="48"/>
      <c r="P25" s="49" t="s">
        <v>566</v>
      </c>
      <c r="Q25" s="51">
        <v>0.28199999999999997</v>
      </c>
      <c r="R25" s="51">
        <v>0.108</v>
      </c>
      <c r="S25" s="3">
        <f>100*'9. Loihi Se-As Standards'!M25/'9. Loihi Se-As Standards'!Q25</f>
        <v>96.808510638297889</v>
      </c>
      <c r="T25">
        <f t="shared" si="4"/>
        <v>74.907407407407405</v>
      </c>
    </row>
    <row r="26" spans="1:296" ht="15.6" x14ac:dyDescent="0.3">
      <c r="A26" s="48" t="s">
        <v>563</v>
      </c>
      <c r="B26" s="48">
        <v>1</v>
      </c>
      <c r="C26" s="50">
        <v>20320000</v>
      </c>
      <c r="D26" s="50">
        <v>830000</v>
      </c>
      <c r="E26" s="48">
        <v>48.6</v>
      </c>
      <c r="F26" s="48">
        <v>1</v>
      </c>
      <c r="G26" s="50">
        <v>150100</v>
      </c>
      <c r="H26" s="50">
        <v>5700</v>
      </c>
      <c r="I26" s="48">
        <v>8.3000000000000004E-2</v>
      </c>
      <c r="J26" s="48">
        <v>4.3E-3</v>
      </c>
      <c r="K26" s="48">
        <v>0.27400000000000002</v>
      </c>
      <c r="L26" s="48">
        <v>2.7E-2</v>
      </c>
      <c r="M26" s="48">
        <v>0.26900000000000002</v>
      </c>
      <c r="N26" s="48">
        <v>1.7999999999999999E-2</v>
      </c>
      <c r="O26" s="48"/>
      <c r="P26" s="49" t="s">
        <v>566</v>
      </c>
      <c r="Q26" s="51">
        <v>0.28199999999999997</v>
      </c>
      <c r="R26" s="51">
        <v>0.108</v>
      </c>
      <c r="S26" s="3">
        <f>100*'9. Loihi Se-As Standards'!M26/'9. Loihi Se-As Standards'!Q26</f>
        <v>95.390070921985838</v>
      </c>
      <c r="T26">
        <f t="shared" si="4"/>
        <v>76.851851851851862</v>
      </c>
    </row>
    <row r="27" spans="1:296" ht="15.6" x14ac:dyDescent="0.3">
      <c r="A27" s="48" t="s">
        <v>563</v>
      </c>
      <c r="B27" s="48">
        <v>1</v>
      </c>
      <c r="C27" s="50">
        <v>29320000</v>
      </c>
      <c r="D27" s="50">
        <v>800000</v>
      </c>
      <c r="E27" s="48">
        <v>62</v>
      </c>
      <c r="F27" s="48">
        <v>1</v>
      </c>
      <c r="G27" s="50">
        <v>64600</v>
      </c>
      <c r="H27" s="50">
        <v>1500</v>
      </c>
      <c r="I27" s="48">
        <v>0.44400000000000001</v>
      </c>
      <c r="J27" s="48">
        <v>1.2999999999999999E-2</v>
      </c>
      <c r="K27" s="48">
        <v>0.107</v>
      </c>
      <c r="L27" s="48">
        <v>1.4E-2</v>
      </c>
      <c r="M27" s="48">
        <v>0.104</v>
      </c>
      <c r="N27" s="48">
        <v>1.0999999999999999E-2</v>
      </c>
      <c r="O27" s="48"/>
      <c r="P27" s="49" t="s">
        <v>567</v>
      </c>
      <c r="Q27" s="51">
        <v>0.125</v>
      </c>
      <c r="R27" s="51">
        <v>0.49299999999999999</v>
      </c>
      <c r="S27" s="3">
        <f>100*'9. Loihi Se-As Standards'!M27/'9. Loihi Se-As Standards'!Q27</f>
        <v>83.2</v>
      </c>
      <c r="T27">
        <f t="shared" si="4"/>
        <v>90.060851926977691</v>
      </c>
    </row>
    <row r="28" spans="1:296" ht="15.6" x14ac:dyDescent="0.3">
      <c r="A28" s="48" t="s">
        <v>563</v>
      </c>
      <c r="B28" s="48">
        <v>1</v>
      </c>
      <c r="C28" s="50">
        <v>29300000</v>
      </c>
      <c r="D28" s="50">
        <v>710000</v>
      </c>
      <c r="E28" s="48">
        <v>62</v>
      </c>
      <c r="F28" s="48">
        <v>1</v>
      </c>
      <c r="G28" s="50">
        <v>61900</v>
      </c>
      <c r="H28" s="50">
        <v>1600</v>
      </c>
      <c r="I28" s="48">
        <v>0.44700000000000001</v>
      </c>
      <c r="J28" s="48">
        <v>1.2999999999999999E-2</v>
      </c>
      <c r="K28" s="48">
        <v>0.114</v>
      </c>
      <c r="L28" s="48">
        <v>1.4E-2</v>
      </c>
      <c r="M28" s="48">
        <v>0.11509999999999999</v>
      </c>
      <c r="N28" s="48">
        <v>9.5999999999999992E-3</v>
      </c>
      <c r="O28" s="48"/>
      <c r="P28" s="49" t="s">
        <v>567</v>
      </c>
      <c r="Q28" s="51">
        <v>0.125</v>
      </c>
      <c r="R28" s="51">
        <v>0.49299999999999999</v>
      </c>
      <c r="S28" s="3">
        <f>100*'9. Loihi Se-As Standards'!M28/'9. Loihi Se-As Standards'!Q28</f>
        <v>92.08</v>
      </c>
      <c r="T28">
        <f t="shared" si="4"/>
        <v>90.669371196754568</v>
      </c>
    </row>
    <row r="29" spans="1:296" ht="15.6" x14ac:dyDescent="0.3">
      <c r="A29" s="48" t="s">
        <v>563</v>
      </c>
      <c r="B29" s="48">
        <v>1</v>
      </c>
      <c r="C29" s="50">
        <v>28920000</v>
      </c>
      <c r="D29" s="50">
        <v>880000</v>
      </c>
      <c r="E29" s="48">
        <v>62</v>
      </c>
      <c r="F29" s="48">
        <v>1</v>
      </c>
      <c r="G29" s="50">
        <v>62300</v>
      </c>
      <c r="H29" s="50">
        <v>1700</v>
      </c>
      <c r="I29" s="48">
        <v>0.44800000000000001</v>
      </c>
      <c r="J29" s="48">
        <v>1.6E-2</v>
      </c>
      <c r="K29" s="48">
        <v>0.12</v>
      </c>
      <c r="L29" s="48">
        <v>1.4999999999999999E-2</v>
      </c>
      <c r="M29" s="48">
        <v>0.111</v>
      </c>
      <c r="N29" s="48">
        <v>1.0999999999999999E-2</v>
      </c>
      <c r="O29" s="48"/>
      <c r="P29" s="49" t="s">
        <v>567</v>
      </c>
      <c r="Q29" s="51">
        <v>0.125</v>
      </c>
      <c r="R29" s="51">
        <v>0.49299999999999999</v>
      </c>
      <c r="S29" s="3">
        <f>100*'9. Loihi Se-As Standards'!M29/'9. Loihi Se-As Standards'!Q29</f>
        <v>88.8</v>
      </c>
      <c r="T29">
        <f t="shared" si="4"/>
        <v>90.872210953346865</v>
      </c>
    </row>
    <row r="39" spans="3:16" x14ac:dyDescent="0.3">
      <c r="C39" s="27"/>
      <c r="D39" s="27"/>
      <c r="E39" s="53"/>
      <c r="F39" s="54"/>
      <c r="G39" s="33"/>
      <c r="H39" s="33"/>
      <c r="I39" s="27"/>
      <c r="J39" s="27"/>
      <c r="K39" s="27"/>
      <c r="L39" s="55"/>
      <c r="M39" s="55"/>
      <c r="N39" s="55"/>
      <c r="O39" s="55"/>
      <c r="P39" s="27"/>
    </row>
    <row r="40" spans="3:16" ht="15.6" x14ac:dyDescent="0.3">
      <c r="C40" s="27"/>
      <c r="D40" s="27"/>
      <c r="E40" s="56"/>
      <c r="F40" s="57"/>
      <c r="G40" s="56"/>
      <c r="H40" s="56"/>
      <c r="I40" s="56"/>
      <c r="J40" s="27"/>
      <c r="K40" s="27"/>
      <c r="L40" s="56"/>
      <c r="M40" s="57"/>
      <c r="N40" s="58"/>
      <c r="O40" s="59"/>
      <c r="P40" s="27"/>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4BD5F8-B6A6-4788-825D-6D7329D1D4CF}">
  <dimension ref="A1:N28"/>
  <sheetViews>
    <sheetView zoomScale="50" zoomScaleNormal="50" workbookViewId="0">
      <selection activeCell="M3" sqref="M3"/>
    </sheetView>
  </sheetViews>
  <sheetFormatPr defaultRowHeight="14.4" x14ac:dyDescent="0.3"/>
  <cols>
    <col min="3" max="3" width="68.6640625" style="7" customWidth="1"/>
    <col min="4" max="4" width="31.77734375" customWidth="1"/>
    <col min="5" max="5" width="33.88671875" customWidth="1"/>
    <col min="6" max="6" width="20.77734375" customWidth="1"/>
    <col min="7" max="7" width="13.88671875" customWidth="1"/>
    <col min="8" max="8" width="13.77734375" customWidth="1"/>
    <col min="9" max="9" width="15.44140625" customWidth="1"/>
    <col min="10" max="10" width="16.33203125" customWidth="1"/>
    <col min="11" max="11" width="20" customWidth="1"/>
    <col min="12" max="12" width="14.77734375" customWidth="1"/>
    <col min="13" max="13" width="18.77734375" customWidth="1"/>
  </cols>
  <sheetData>
    <row r="1" spans="1:14" s="29" customFormat="1" ht="43.2" x14ac:dyDescent="0.3">
      <c r="A1" s="29" t="s">
        <v>366</v>
      </c>
      <c r="B1" s="29" t="s">
        <v>367</v>
      </c>
      <c r="C1" s="29" t="s">
        <v>661</v>
      </c>
      <c r="D1" s="29" t="s">
        <v>623</v>
      </c>
      <c r="E1" s="29" t="s">
        <v>384</v>
      </c>
      <c r="F1" s="29" t="s">
        <v>383</v>
      </c>
      <c r="G1" s="30" t="s">
        <v>385</v>
      </c>
      <c r="H1" s="30" t="s">
        <v>386</v>
      </c>
      <c r="I1" s="30" t="s">
        <v>387</v>
      </c>
      <c r="J1" s="30" t="s">
        <v>388</v>
      </c>
      <c r="K1" s="30" t="s">
        <v>390</v>
      </c>
      <c r="L1" s="30" t="s">
        <v>391</v>
      </c>
      <c r="M1" s="30" t="s">
        <v>576</v>
      </c>
      <c r="N1" s="30" t="s">
        <v>656</v>
      </c>
    </row>
    <row r="2" spans="1:14" s="116" customFormat="1" ht="28.8" x14ac:dyDescent="0.3">
      <c r="A2" s="116">
        <v>414</v>
      </c>
      <c r="B2" s="116">
        <v>920</v>
      </c>
      <c r="C2" s="117" t="s">
        <v>653</v>
      </c>
      <c r="D2" s="118">
        <v>13.5816</v>
      </c>
      <c r="E2" s="119">
        <v>0.88749999999999996</v>
      </c>
      <c r="F2" s="118" t="s">
        <v>379</v>
      </c>
      <c r="G2" s="118">
        <v>32.270000000000003</v>
      </c>
      <c r="H2" s="118">
        <v>45.38</v>
      </c>
      <c r="I2" s="118">
        <v>3.19</v>
      </c>
      <c r="J2" s="118">
        <f>I2*1.025</f>
        <v>3.2697499999999997</v>
      </c>
      <c r="K2" s="118">
        <v>18.989999999999998</v>
      </c>
      <c r="L2" s="118">
        <f>K2*1.025</f>
        <v>19.464749999999995</v>
      </c>
      <c r="M2" s="119">
        <f>(H2/55.845)/((H2/55.845)+(L2/58.69)+(J2/63.546))</f>
        <v>0.67959879491243658</v>
      </c>
    </row>
    <row r="3" spans="1:14" x14ac:dyDescent="0.3">
      <c r="A3">
        <v>4</v>
      </c>
      <c r="B3">
        <v>910</v>
      </c>
      <c r="C3" s="7" t="s">
        <v>375</v>
      </c>
      <c r="D3" s="31">
        <v>7.5360499999999995</v>
      </c>
      <c r="E3" s="4" t="s">
        <v>379</v>
      </c>
      <c r="F3" s="3">
        <v>1356.2682800000002</v>
      </c>
      <c r="G3" s="31">
        <v>32.965000000000003</v>
      </c>
      <c r="H3" s="31">
        <v>44.480000000000004</v>
      </c>
      <c r="I3" s="31">
        <v>14</v>
      </c>
      <c r="J3" s="31">
        <f t="shared" ref="J3:J13" si="0">I3*1.025</f>
        <v>14.349999999999998</v>
      </c>
      <c r="K3" s="31">
        <v>8.2899999999999991</v>
      </c>
      <c r="L3" s="3">
        <f t="shared" ref="L3:L13" si="1">K3*1.025</f>
        <v>8.4972499999999975</v>
      </c>
      <c r="M3" s="4">
        <f t="shared" ref="M3:M13" si="2">(H3/55.845)/((H3/55.845)+(L3/58.69)+(J3/63.546))</f>
        <v>0.6824566542400482</v>
      </c>
    </row>
    <row r="4" spans="1:14" x14ac:dyDescent="0.3">
      <c r="A4">
        <v>10</v>
      </c>
      <c r="B4">
        <v>910</v>
      </c>
      <c r="C4" s="7" t="s">
        <v>376</v>
      </c>
      <c r="D4" s="31">
        <v>7.2680500000000006</v>
      </c>
      <c r="E4" s="4" t="s">
        <v>379</v>
      </c>
      <c r="F4" s="3">
        <v>814.51167000000009</v>
      </c>
      <c r="G4" s="31">
        <v>32.245000000000005</v>
      </c>
      <c r="H4" s="31">
        <v>43.14</v>
      </c>
      <c r="I4" s="31">
        <v>13.045</v>
      </c>
      <c r="J4" s="31">
        <f t="shared" si="0"/>
        <v>13.371124999999999</v>
      </c>
      <c r="K4" s="31">
        <v>11.33</v>
      </c>
      <c r="L4" s="3">
        <f t="shared" si="1"/>
        <v>11.613249999999999</v>
      </c>
      <c r="M4" s="4">
        <f t="shared" si="2"/>
        <v>0.65422114787405383</v>
      </c>
    </row>
    <row r="5" spans="1:14" x14ac:dyDescent="0.3">
      <c r="A5" t="s">
        <v>368</v>
      </c>
      <c r="B5">
        <v>910</v>
      </c>
      <c r="C5" s="7" t="s">
        <v>377</v>
      </c>
      <c r="D5" s="31">
        <v>7.2680500000000006</v>
      </c>
      <c r="E5" s="4" t="s">
        <v>379</v>
      </c>
      <c r="F5" s="3" t="s">
        <v>380</v>
      </c>
      <c r="G5" s="31">
        <v>29.344999999999999</v>
      </c>
      <c r="H5" s="31">
        <v>44.620000000000005</v>
      </c>
      <c r="I5" s="31">
        <v>16.25</v>
      </c>
      <c r="J5" s="31">
        <f t="shared" si="0"/>
        <v>16.65625</v>
      </c>
      <c r="K5" s="31">
        <v>9.6050000000000004</v>
      </c>
      <c r="L5" s="3">
        <f t="shared" si="1"/>
        <v>9.8451249999999995</v>
      </c>
      <c r="M5" s="4">
        <f t="shared" si="2"/>
        <v>0.65019469963763543</v>
      </c>
    </row>
    <row r="6" spans="1:14" ht="28.8" x14ac:dyDescent="0.3">
      <c r="A6">
        <v>11</v>
      </c>
      <c r="B6">
        <v>910</v>
      </c>
      <c r="C6" s="7" t="s">
        <v>378</v>
      </c>
      <c r="D6" s="31">
        <v>12.569100000000001</v>
      </c>
      <c r="E6" s="4">
        <v>0.87987228840567078</v>
      </c>
      <c r="F6" s="3" t="s">
        <v>380</v>
      </c>
      <c r="G6" s="31">
        <v>31.715</v>
      </c>
      <c r="H6" s="31">
        <v>43.36</v>
      </c>
      <c r="I6" s="31">
        <v>4.2850000000000001</v>
      </c>
      <c r="J6" s="31">
        <f t="shared" si="0"/>
        <v>4.3921250000000001</v>
      </c>
      <c r="K6" s="31">
        <v>20.5</v>
      </c>
      <c r="L6" s="3">
        <f t="shared" si="1"/>
        <v>21.012499999999999</v>
      </c>
      <c r="M6" s="4">
        <f t="shared" si="2"/>
        <v>0.64510589377715399</v>
      </c>
    </row>
    <row r="7" spans="1:14" x14ac:dyDescent="0.3">
      <c r="A7">
        <v>29</v>
      </c>
      <c r="B7">
        <v>910</v>
      </c>
      <c r="C7" s="7" t="s">
        <v>370</v>
      </c>
      <c r="D7" s="31">
        <v>12.332700000000001</v>
      </c>
      <c r="E7" s="4">
        <v>0.87759829213095297</v>
      </c>
      <c r="F7" s="3" t="s">
        <v>379</v>
      </c>
      <c r="G7" s="31">
        <v>25.625</v>
      </c>
      <c r="H7" s="31">
        <v>45.68</v>
      </c>
      <c r="I7" s="31">
        <v>10.715</v>
      </c>
      <c r="J7" s="31">
        <f t="shared" si="0"/>
        <v>10.982874999999998</v>
      </c>
      <c r="K7" s="31">
        <v>17.774999999999999</v>
      </c>
      <c r="L7" s="3">
        <f t="shared" si="1"/>
        <v>18.219374999999996</v>
      </c>
      <c r="M7" s="4">
        <f t="shared" si="2"/>
        <v>0.62861167346569091</v>
      </c>
    </row>
    <row r="8" spans="1:14" s="116" customFormat="1" ht="28.8" x14ac:dyDescent="0.3">
      <c r="A8" s="116">
        <v>57</v>
      </c>
      <c r="B8" s="116">
        <v>908</v>
      </c>
      <c r="C8" s="117" t="s">
        <v>654</v>
      </c>
      <c r="D8" s="118">
        <v>14.4268</v>
      </c>
      <c r="E8" s="119">
        <v>0.89338980276517177</v>
      </c>
      <c r="F8" s="118">
        <f>0.2959*5004.68</f>
        <v>1480.884812</v>
      </c>
      <c r="G8" s="118">
        <v>35.01</v>
      </c>
      <c r="H8" s="118">
        <v>40.32</v>
      </c>
      <c r="I8" s="118">
        <v>4.5199999999999996</v>
      </c>
      <c r="J8" s="118">
        <f t="shared" si="0"/>
        <v>4.6329999999999991</v>
      </c>
      <c r="K8" s="118">
        <v>20.03</v>
      </c>
      <c r="L8" s="118">
        <f t="shared" si="1"/>
        <v>20.530749999999998</v>
      </c>
      <c r="M8" s="119">
        <f t="shared" si="2"/>
        <v>0.63071884184562454</v>
      </c>
    </row>
    <row r="9" spans="1:14" x14ac:dyDescent="0.3">
      <c r="A9">
        <v>64</v>
      </c>
      <c r="B9">
        <v>908</v>
      </c>
      <c r="C9" s="7" t="s">
        <v>371</v>
      </c>
      <c r="D9" s="31">
        <v>12.25</v>
      </c>
      <c r="E9" s="4">
        <v>0.87691556559727124</v>
      </c>
      <c r="F9" s="3">
        <f>0.3816*5004.68</f>
        <v>1909.7858880000001</v>
      </c>
      <c r="G9" s="31">
        <v>28.81</v>
      </c>
      <c r="H9" s="31">
        <v>46.16</v>
      </c>
      <c r="I9" s="31">
        <v>7.35</v>
      </c>
      <c r="J9" s="31">
        <f t="shared" si="0"/>
        <v>7.5337499999999986</v>
      </c>
      <c r="K9" s="31">
        <v>17.5</v>
      </c>
      <c r="L9" s="3">
        <f t="shared" si="1"/>
        <v>17.9375</v>
      </c>
      <c r="M9" s="4">
        <f t="shared" si="2"/>
        <v>0.66085667889451649</v>
      </c>
    </row>
    <row r="10" spans="1:14" x14ac:dyDescent="0.3">
      <c r="A10">
        <v>88</v>
      </c>
      <c r="B10">
        <v>908</v>
      </c>
      <c r="C10" s="7" t="s">
        <v>598</v>
      </c>
      <c r="D10" s="31">
        <v>11.9895</v>
      </c>
      <c r="E10" s="4">
        <v>0.874866040747865</v>
      </c>
      <c r="F10" s="3" t="s">
        <v>380</v>
      </c>
      <c r="G10" s="31">
        <v>24.21</v>
      </c>
      <c r="H10" s="31">
        <v>48.385000000000005</v>
      </c>
      <c r="I10" s="31">
        <v>7.48</v>
      </c>
      <c r="J10" s="31">
        <f t="shared" si="0"/>
        <v>7.6669999999999998</v>
      </c>
      <c r="K10" s="31">
        <v>19.744999999999997</v>
      </c>
      <c r="L10" s="3">
        <f t="shared" si="1"/>
        <v>20.238624999999995</v>
      </c>
      <c r="M10" s="4">
        <f t="shared" si="2"/>
        <v>0.65050730421198655</v>
      </c>
    </row>
    <row r="11" spans="1:14" s="116" customFormat="1" ht="28.8" x14ac:dyDescent="0.3">
      <c r="A11" s="116">
        <v>18</v>
      </c>
      <c r="B11" s="116">
        <v>919</v>
      </c>
      <c r="C11" s="117" t="s">
        <v>655</v>
      </c>
      <c r="D11" s="118">
        <v>8.15</v>
      </c>
      <c r="E11" s="119">
        <v>0.82983657969993374</v>
      </c>
      <c r="F11" s="118">
        <f>0.343*5004.68</f>
        <v>1716.6052400000003</v>
      </c>
      <c r="G11" s="118">
        <v>28.055</v>
      </c>
      <c r="H11" s="118">
        <v>46.44</v>
      </c>
      <c r="I11" s="118">
        <v>15.17</v>
      </c>
      <c r="J11" s="118">
        <f t="shared" si="0"/>
        <v>15.549249999999999</v>
      </c>
      <c r="K11" s="118">
        <v>10.06</v>
      </c>
      <c r="L11" s="118">
        <f t="shared" si="1"/>
        <v>10.311499999999999</v>
      </c>
      <c r="M11" s="119">
        <f t="shared" si="2"/>
        <v>0.66422069989347476</v>
      </c>
    </row>
    <row r="12" spans="1:14" x14ac:dyDescent="0.3">
      <c r="A12">
        <v>481</v>
      </c>
      <c r="B12">
        <v>914</v>
      </c>
      <c r="C12" s="7" t="s">
        <v>372</v>
      </c>
      <c r="D12" s="31">
        <v>10.3704</v>
      </c>
      <c r="E12" s="4">
        <v>0.85821146818164107</v>
      </c>
      <c r="F12" s="3" t="s">
        <v>380</v>
      </c>
      <c r="G12" s="31">
        <v>35.459999999999994</v>
      </c>
      <c r="H12" s="31">
        <v>42.594999999999999</v>
      </c>
      <c r="I12" s="31">
        <v>9.245000000000001</v>
      </c>
      <c r="J12" s="31">
        <f t="shared" si="0"/>
        <v>9.4761249999999997</v>
      </c>
      <c r="K12" s="31">
        <v>12.5</v>
      </c>
      <c r="L12" s="3">
        <f t="shared" si="1"/>
        <v>12.812499999999998</v>
      </c>
      <c r="M12" s="4">
        <f t="shared" si="2"/>
        <v>0.67488830112811993</v>
      </c>
    </row>
    <row r="13" spans="1:14" x14ac:dyDescent="0.3">
      <c r="A13" t="s">
        <v>369</v>
      </c>
      <c r="B13">
        <v>905</v>
      </c>
      <c r="C13" s="7" t="s">
        <v>657</v>
      </c>
      <c r="D13" s="31">
        <v>6.3139000000000003</v>
      </c>
      <c r="E13" s="4" t="s">
        <v>379</v>
      </c>
      <c r="F13" s="3" t="s">
        <v>380</v>
      </c>
      <c r="G13" s="31">
        <v>29.594999999999999</v>
      </c>
      <c r="H13" s="31">
        <v>43.445</v>
      </c>
      <c r="I13" s="31">
        <v>18.314999999999998</v>
      </c>
      <c r="J13" s="31">
        <f t="shared" si="0"/>
        <v>18.772874999999996</v>
      </c>
      <c r="K13" s="31">
        <v>8.4649999999999999</v>
      </c>
      <c r="L13" s="3">
        <f t="shared" si="1"/>
        <v>8.6766249999999996</v>
      </c>
      <c r="M13" s="4">
        <f t="shared" si="2"/>
        <v>0.63703413837786638</v>
      </c>
    </row>
    <row r="14" spans="1:14" x14ac:dyDescent="0.3">
      <c r="M14" s="4"/>
    </row>
    <row r="15" spans="1:14" ht="15" thickBot="1" x14ac:dyDescent="0.35">
      <c r="I15" s="3"/>
    </row>
    <row r="16" spans="1:14" ht="29.4" thickBot="1" x14ac:dyDescent="0.35">
      <c r="A16" s="120" t="s">
        <v>366</v>
      </c>
      <c r="B16" s="122" t="s">
        <v>367</v>
      </c>
      <c r="C16" s="121" t="s">
        <v>658</v>
      </c>
    </row>
    <row r="17" spans="1:3" ht="116.4" customHeight="1" thickBot="1" x14ac:dyDescent="0.35">
      <c r="A17" s="127">
        <v>414</v>
      </c>
      <c r="B17" s="128">
        <v>920</v>
      </c>
      <c r="C17" s="129"/>
    </row>
    <row r="18" spans="1:3" ht="110.4" customHeight="1" thickBot="1" x14ac:dyDescent="0.35">
      <c r="A18" s="123">
        <v>4</v>
      </c>
      <c r="B18" s="124">
        <v>910</v>
      </c>
      <c r="C18" s="125"/>
    </row>
    <row r="19" spans="1:3" ht="115.2" customHeight="1" thickBot="1" x14ac:dyDescent="0.35">
      <c r="A19" s="123">
        <v>10</v>
      </c>
      <c r="B19" s="124">
        <v>910</v>
      </c>
      <c r="C19" s="125"/>
    </row>
    <row r="20" spans="1:3" ht="116.4" customHeight="1" thickBot="1" x14ac:dyDescent="0.35">
      <c r="A20" s="126" t="s">
        <v>368</v>
      </c>
      <c r="B20" s="124">
        <v>910</v>
      </c>
      <c r="C20" s="125"/>
    </row>
    <row r="21" spans="1:3" ht="113.4" customHeight="1" thickBot="1" x14ac:dyDescent="0.35">
      <c r="A21" s="123">
        <v>11</v>
      </c>
      <c r="B21" s="124">
        <v>910</v>
      </c>
      <c r="C21" s="125"/>
    </row>
    <row r="22" spans="1:3" ht="115.2" customHeight="1" thickBot="1" x14ac:dyDescent="0.35">
      <c r="A22" s="123">
        <v>29</v>
      </c>
      <c r="B22" s="124">
        <v>910</v>
      </c>
      <c r="C22" s="125"/>
    </row>
    <row r="23" spans="1:3" ht="111.6" customHeight="1" thickBot="1" x14ac:dyDescent="0.35">
      <c r="A23" s="127">
        <v>57</v>
      </c>
      <c r="B23" s="128">
        <v>908</v>
      </c>
      <c r="C23" s="129"/>
    </row>
    <row r="24" spans="1:3" ht="114" customHeight="1" thickBot="1" x14ac:dyDescent="0.35">
      <c r="A24" s="123">
        <v>64</v>
      </c>
      <c r="B24" s="124">
        <v>908</v>
      </c>
      <c r="C24" s="125"/>
    </row>
    <row r="25" spans="1:3" ht="101.4" customHeight="1" thickBot="1" x14ac:dyDescent="0.35">
      <c r="A25" s="123">
        <v>88</v>
      </c>
      <c r="B25" s="124">
        <v>908</v>
      </c>
      <c r="C25" s="125"/>
    </row>
    <row r="26" spans="1:3" ht="118.2" customHeight="1" thickBot="1" x14ac:dyDescent="0.35">
      <c r="A26" s="127">
        <v>18</v>
      </c>
      <c r="B26" s="128">
        <v>919</v>
      </c>
      <c r="C26" s="129"/>
    </row>
    <row r="27" spans="1:3" ht="112.2" customHeight="1" thickBot="1" x14ac:dyDescent="0.35">
      <c r="A27" s="123">
        <v>481</v>
      </c>
      <c r="B27" s="124">
        <v>914</v>
      </c>
      <c r="C27" s="125"/>
    </row>
    <row r="28" spans="1:3" ht="112.2" customHeight="1" thickBot="1" x14ac:dyDescent="0.35">
      <c r="A28" s="126" t="s">
        <v>369</v>
      </c>
      <c r="B28" s="124">
        <v>905</v>
      </c>
      <c r="C28" s="125"/>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A13A43-97CD-45B2-8855-161CE48C7D48}">
  <dimension ref="A1:L75"/>
  <sheetViews>
    <sheetView topLeftCell="A49" workbookViewId="0">
      <selection activeCell="E89" sqref="E89"/>
    </sheetView>
  </sheetViews>
  <sheetFormatPr defaultRowHeight="14.4" x14ac:dyDescent="0.3"/>
  <cols>
    <col min="1" max="1" width="37.44140625" customWidth="1"/>
    <col min="2" max="2" width="13.88671875" bestFit="1" customWidth="1"/>
    <col min="3" max="3" width="15.6640625" bestFit="1" customWidth="1"/>
    <col min="4" max="5" width="13.77734375" bestFit="1" customWidth="1"/>
    <col min="6" max="6" width="14.6640625" bestFit="1" customWidth="1"/>
    <col min="8" max="8" width="13.6640625" bestFit="1" customWidth="1"/>
    <col min="9" max="9" width="13.33203125" bestFit="1" customWidth="1"/>
    <col min="10" max="12" width="13.6640625" bestFit="1" customWidth="1"/>
  </cols>
  <sheetData>
    <row r="1" spans="1:12" s="26" customFormat="1" ht="15" thickBot="1" x14ac:dyDescent="0.35">
      <c r="A1" s="34" t="s">
        <v>412</v>
      </c>
    </row>
    <row r="2" spans="1:12" s="35" customFormat="1" x14ac:dyDescent="0.3">
      <c r="A2" s="35" t="s">
        <v>624</v>
      </c>
      <c r="B2" s="36" t="s">
        <v>392</v>
      </c>
      <c r="C2" s="36" t="s">
        <v>393</v>
      </c>
      <c r="D2" s="36" t="s">
        <v>394</v>
      </c>
      <c r="E2" s="36" t="s">
        <v>395</v>
      </c>
      <c r="F2" s="36" t="s">
        <v>12</v>
      </c>
      <c r="H2" s="36" t="s">
        <v>389</v>
      </c>
      <c r="I2" s="36" t="s">
        <v>396</v>
      </c>
      <c r="J2" s="36" t="s">
        <v>381</v>
      </c>
      <c r="K2" s="36" t="s">
        <v>382</v>
      </c>
      <c r="L2" s="36" t="s">
        <v>12</v>
      </c>
    </row>
    <row r="3" spans="1:12" x14ac:dyDescent="0.3">
      <c r="A3" t="s">
        <v>400</v>
      </c>
      <c r="B3" s="3">
        <f>H3/($L3/100)</f>
        <v>35.600530822420467</v>
      </c>
      <c r="C3" s="3">
        <f>I3/($L3/100)</f>
        <v>-6.8832808145755497E-3</v>
      </c>
      <c r="D3" s="3">
        <f>J3/($L3/100)</f>
        <v>33.514188162579046</v>
      </c>
      <c r="E3" s="3">
        <f>K3/($L3/100)</f>
        <v>30.892063071097208</v>
      </c>
      <c r="F3" s="3">
        <f>L3/($L3/100)</f>
        <v>100</v>
      </c>
      <c r="G3" s="3" t="s">
        <v>397</v>
      </c>
      <c r="H3" s="3">
        <v>35.169800000000002</v>
      </c>
      <c r="I3" s="3">
        <v>-6.7999999999999996E-3</v>
      </c>
      <c r="J3" s="3">
        <v>33.108699999999999</v>
      </c>
      <c r="K3" s="3">
        <v>30.5183</v>
      </c>
      <c r="L3" s="3">
        <v>98.790099999999995</v>
      </c>
    </row>
    <row r="4" spans="1:12" x14ac:dyDescent="0.3">
      <c r="A4" t="s">
        <v>400</v>
      </c>
      <c r="B4" s="3">
        <f t="shared" ref="B4:F14" si="0">H4/($L4/100)</f>
        <v>35.720139470604423</v>
      </c>
      <c r="C4" s="3">
        <f t="shared" si="0"/>
        <v>8.3666234223118696E-3</v>
      </c>
      <c r="D4" s="3">
        <f t="shared" si="0"/>
        <v>33.323353866841664</v>
      </c>
      <c r="E4" s="3">
        <f t="shared" si="0"/>
        <v>30.948140039131605</v>
      </c>
      <c r="F4" s="3">
        <f t="shared" si="0"/>
        <v>100</v>
      </c>
      <c r="G4" s="3" t="s">
        <v>398</v>
      </c>
      <c r="H4" s="3">
        <v>35.435699999999997</v>
      </c>
      <c r="I4" s="3">
        <v>8.3000000000000001E-3</v>
      </c>
      <c r="J4" s="3">
        <v>33.058</v>
      </c>
      <c r="K4" s="3">
        <v>30.701699999999999</v>
      </c>
      <c r="L4" s="3">
        <v>99.203699999999998</v>
      </c>
    </row>
    <row r="5" spans="1:12" x14ac:dyDescent="0.3">
      <c r="A5" t="s">
        <v>400</v>
      </c>
      <c r="B5" s="3">
        <f t="shared" si="0"/>
        <v>35.497088743477114</v>
      </c>
      <c r="C5" s="3">
        <f t="shared" si="0"/>
        <v>9.4658634780804846E-3</v>
      </c>
      <c r="D5" s="3">
        <f t="shared" si="0"/>
        <v>33.433530505255568</v>
      </c>
      <c r="E5" s="3">
        <f t="shared" si="0"/>
        <v>31.060015588464537</v>
      </c>
      <c r="F5" s="3">
        <f t="shared" si="0"/>
        <v>100</v>
      </c>
      <c r="G5" s="3" t="s">
        <v>399</v>
      </c>
      <c r="H5" s="3">
        <v>35.250100000000003</v>
      </c>
      <c r="I5" s="3">
        <v>9.4000000000000004E-3</v>
      </c>
      <c r="J5" s="3">
        <v>33.200899999999997</v>
      </c>
      <c r="K5" s="3">
        <v>30.843900000000001</v>
      </c>
      <c r="L5" s="3">
        <v>99.304199999999994</v>
      </c>
    </row>
    <row r="6" spans="1:12" x14ac:dyDescent="0.3">
      <c r="A6" t="s">
        <v>400</v>
      </c>
      <c r="B6" s="3">
        <f t="shared" si="0"/>
        <v>34.781297443683066</v>
      </c>
      <c r="C6" s="3">
        <f t="shared" si="0"/>
        <v>8.2064749087029671E-3</v>
      </c>
      <c r="D6" s="3">
        <f t="shared" si="0"/>
        <v>33.675167206926268</v>
      </c>
      <c r="E6" s="3">
        <f t="shared" si="0"/>
        <v>31.535226293545612</v>
      </c>
      <c r="F6" s="3">
        <f t="shared" si="0"/>
        <v>100</v>
      </c>
      <c r="G6" s="3" t="s">
        <v>397</v>
      </c>
      <c r="H6" s="3">
        <v>33.906199999999998</v>
      </c>
      <c r="I6" s="3">
        <v>8.0000000000000002E-3</v>
      </c>
      <c r="J6" s="3">
        <v>32.8279</v>
      </c>
      <c r="K6" s="3">
        <v>30.741800000000001</v>
      </c>
      <c r="L6" s="3">
        <v>97.483999999999995</v>
      </c>
    </row>
    <row r="7" spans="1:12" x14ac:dyDescent="0.3">
      <c r="A7" t="s">
        <v>400</v>
      </c>
      <c r="B7" s="3">
        <f t="shared" si="0"/>
        <v>34.702291237860635</v>
      </c>
      <c r="C7" s="3">
        <f t="shared" si="0"/>
        <v>-9.5613892595783519E-3</v>
      </c>
      <c r="D7" s="3">
        <f t="shared" si="0"/>
        <v>33.819764728137834</v>
      </c>
      <c r="E7" s="3">
        <f t="shared" si="0"/>
        <v>31.487505423261112</v>
      </c>
      <c r="F7" s="3">
        <f t="shared" si="0"/>
        <v>100</v>
      </c>
      <c r="G7" s="3" t="s">
        <v>398</v>
      </c>
      <c r="H7" s="3">
        <v>33.753599999999999</v>
      </c>
      <c r="I7" s="3">
        <v>-9.2999999999999992E-3</v>
      </c>
      <c r="J7" s="3">
        <v>32.895200000000003</v>
      </c>
      <c r="K7" s="3">
        <v>30.6267</v>
      </c>
      <c r="L7" s="3">
        <v>97.266199999999998</v>
      </c>
    </row>
    <row r="8" spans="1:12" x14ac:dyDescent="0.3">
      <c r="A8" t="s">
        <v>400</v>
      </c>
      <c r="B8" s="3">
        <f t="shared" si="0"/>
        <v>34.853700868625509</v>
      </c>
      <c r="C8" s="3">
        <f t="shared" si="0"/>
        <v>6.9588282970519119E-3</v>
      </c>
      <c r="D8" s="3">
        <f t="shared" si="0"/>
        <v>33.864728564762132</v>
      </c>
      <c r="E8" s="3">
        <f t="shared" si="0"/>
        <v>31.274714074025557</v>
      </c>
      <c r="F8" s="3">
        <f t="shared" si="0"/>
        <v>100</v>
      </c>
      <c r="G8" s="3" t="s">
        <v>399</v>
      </c>
      <c r="H8" s="3">
        <v>34.058199999999999</v>
      </c>
      <c r="I8" s="3">
        <v>6.7999999999999996E-3</v>
      </c>
      <c r="J8" s="3">
        <v>33.091799999999999</v>
      </c>
      <c r="K8" s="3">
        <v>30.5609</v>
      </c>
      <c r="L8" s="3">
        <v>97.717600000000004</v>
      </c>
    </row>
    <row r="9" spans="1:12" x14ac:dyDescent="0.3">
      <c r="A9" t="s">
        <v>400</v>
      </c>
      <c r="B9" s="3">
        <f t="shared" si="0"/>
        <v>34.940469585444738</v>
      </c>
      <c r="C9" s="3">
        <f t="shared" si="0"/>
        <v>1.6336444449924173E-2</v>
      </c>
      <c r="D9" s="3">
        <f t="shared" si="0"/>
        <v>33.607765051105325</v>
      </c>
      <c r="E9" s="3">
        <f t="shared" si="0"/>
        <v>31.435428919000003</v>
      </c>
      <c r="F9" s="3">
        <f t="shared" si="0"/>
        <v>100</v>
      </c>
      <c r="G9" s="3" t="s">
        <v>397</v>
      </c>
      <c r="H9" s="3">
        <v>34.006999999999998</v>
      </c>
      <c r="I9" s="3">
        <v>1.5900000000000001E-2</v>
      </c>
      <c r="J9" s="3">
        <v>32.709899999999998</v>
      </c>
      <c r="K9" s="3">
        <v>30.595600000000001</v>
      </c>
      <c r="L9" s="3">
        <v>97.328400000000002</v>
      </c>
    </row>
    <row r="10" spans="1:12" x14ac:dyDescent="0.3">
      <c r="A10" t="s">
        <v>400</v>
      </c>
      <c r="B10" s="3">
        <f t="shared" si="0"/>
        <v>34.486001273587171</v>
      </c>
      <c r="C10" s="3">
        <f t="shared" si="0"/>
        <v>3.7819201728644166E-3</v>
      </c>
      <c r="D10" s="3">
        <f t="shared" si="0"/>
        <v>33.807606565822276</v>
      </c>
      <c r="E10" s="3">
        <f t="shared" si="0"/>
        <v>31.702508026358963</v>
      </c>
      <c r="F10" s="3">
        <f t="shared" si="0"/>
        <v>100</v>
      </c>
      <c r="G10" s="3" t="s">
        <v>398</v>
      </c>
      <c r="H10" s="3">
        <v>33.738999999999997</v>
      </c>
      <c r="I10" s="3">
        <v>3.7000000000000002E-3</v>
      </c>
      <c r="J10" s="3">
        <v>33.075299999999999</v>
      </c>
      <c r="K10" s="3">
        <v>31.015799999999999</v>
      </c>
      <c r="L10" s="3">
        <v>97.8339</v>
      </c>
    </row>
    <row r="11" spans="1:12" x14ac:dyDescent="0.3">
      <c r="A11" t="s">
        <v>400</v>
      </c>
      <c r="B11" s="3">
        <f t="shared" si="0"/>
        <v>34.742803606594762</v>
      </c>
      <c r="C11" s="3">
        <f t="shared" si="0"/>
        <v>-1.8593871829667808E-2</v>
      </c>
      <c r="D11" s="3">
        <f t="shared" si="0"/>
        <v>33.918612260244345</v>
      </c>
      <c r="E11" s="3">
        <f t="shared" si="0"/>
        <v>31.357178004990551</v>
      </c>
      <c r="F11" s="3">
        <f t="shared" si="0"/>
        <v>100</v>
      </c>
      <c r="G11" s="3" t="s">
        <v>399</v>
      </c>
      <c r="H11" s="3">
        <v>33.82</v>
      </c>
      <c r="I11" s="3">
        <v>-1.8100000000000002E-2</v>
      </c>
      <c r="J11" s="3">
        <v>33.017699999999998</v>
      </c>
      <c r="K11" s="3">
        <v>30.5243</v>
      </c>
      <c r="L11" s="3">
        <v>97.343900000000005</v>
      </c>
    </row>
    <row r="12" spans="1:12" x14ac:dyDescent="0.3">
      <c r="A12" t="s">
        <v>400</v>
      </c>
      <c r="B12" s="3">
        <f t="shared" si="0"/>
        <v>34.623912585474415</v>
      </c>
      <c r="C12" s="3">
        <f t="shared" si="0"/>
        <v>-4.909089793388683E-3</v>
      </c>
      <c r="D12" s="3">
        <f t="shared" si="0"/>
        <v>33.990230911311158</v>
      </c>
      <c r="E12" s="3">
        <f t="shared" si="0"/>
        <v>31.390663320303791</v>
      </c>
      <c r="F12" s="3">
        <f t="shared" si="0"/>
        <v>100</v>
      </c>
      <c r="G12" s="3" t="s">
        <v>397</v>
      </c>
      <c r="H12" s="3">
        <v>33.854500000000002</v>
      </c>
      <c r="I12" s="3">
        <v>-4.7999999999999996E-3</v>
      </c>
      <c r="J12" s="3">
        <v>33.234900000000003</v>
      </c>
      <c r="K12" s="3">
        <v>30.693100000000001</v>
      </c>
      <c r="L12" s="3">
        <v>97.777799999999999</v>
      </c>
    </row>
    <row r="13" spans="1:12" x14ac:dyDescent="0.3">
      <c r="A13" t="s">
        <v>400</v>
      </c>
      <c r="B13" s="3">
        <f t="shared" si="0"/>
        <v>34.792940414242189</v>
      </c>
      <c r="C13" s="3">
        <f t="shared" si="0"/>
        <v>1.5684778998388466E-2</v>
      </c>
      <c r="D13" s="3">
        <f t="shared" si="0"/>
        <v>33.599256972038035</v>
      </c>
      <c r="E13" s="3">
        <f t="shared" si="0"/>
        <v>31.592117834721385</v>
      </c>
      <c r="F13" s="3">
        <f t="shared" si="0"/>
        <v>100</v>
      </c>
      <c r="G13" s="3" t="s">
        <v>398</v>
      </c>
      <c r="H13" s="3">
        <v>33.939399999999999</v>
      </c>
      <c r="I13" s="3">
        <v>1.5299999999999999E-2</v>
      </c>
      <c r="J13" s="3">
        <v>32.774999999999999</v>
      </c>
      <c r="K13" s="3">
        <v>30.8171</v>
      </c>
      <c r="L13" s="3">
        <v>97.546800000000005</v>
      </c>
    </row>
    <row r="14" spans="1:12" s="32" customFormat="1" x14ac:dyDescent="0.3">
      <c r="A14" s="32" t="s">
        <v>400</v>
      </c>
      <c r="B14" s="46">
        <f t="shared" si="0"/>
        <v>34.550839395090719</v>
      </c>
      <c r="C14" s="46">
        <f t="shared" si="0"/>
        <v>-1.6180616645348533E-2</v>
      </c>
      <c r="D14" s="46">
        <f t="shared" si="0"/>
        <v>33.964548064112108</v>
      </c>
      <c r="E14" s="46">
        <f>K14/($L14/100)</f>
        <v>31.500793157442519</v>
      </c>
      <c r="F14" s="46">
        <f t="shared" si="0"/>
        <v>100</v>
      </c>
      <c r="G14" s="46" t="s">
        <v>399</v>
      </c>
      <c r="H14" s="46">
        <v>33.738100000000003</v>
      </c>
      <c r="I14" s="46">
        <v>-1.5800000000000002E-2</v>
      </c>
      <c r="J14" s="46">
        <v>33.165599999999998</v>
      </c>
      <c r="K14" s="46">
        <v>30.759799999999998</v>
      </c>
      <c r="L14" s="46">
        <v>97.6477</v>
      </c>
    </row>
    <row r="15" spans="1:12" x14ac:dyDescent="0.3">
      <c r="A15" t="s">
        <v>401</v>
      </c>
      <c r="B15" s="47">
        <f>AVERAGE(B3:B14)</f>
        <v>34.941001287258764</v>
      </c>
      <c r="C15" s="47" t="s">
        <v>379</v>
      </c>
      <c r="D15" s="47">
        <f t="shared" ref="D15:E15" si="1">AVERAGE(D3:D14)</f>
        <v>33.709896071594642</v>
      </c>
      <c r="E15" s="47">
        <f t="shared" si="1"/>
        <v>31.348029479361902</v>
      </c>
    </row>
    <row r="16" spans="1:12" x14ac:dyDescent="0.3">
      <c r="A16" t="s">
        <v>402</v>
      </c>
      <c r="B16" s="47">
        <f>100*_xlfn.STDEV.P(B3:B14)/B15</f>
        <v>1.1573520596960172</v>
      </c>
      <c r="C16" s="47" t="s">
        <v>379</v>
      </c>
      <c r="D16" s="47">
        <f t="shared" ref="D16:E16" si="2">100*_xlfn.STDEV.P(D3:D14)/D15</f>
        <v>0.61785702555584676</v>
      </c>
      <c r="E16" s="47">
        <f t="shared" si="2"/>
        <v>0.78611985329566181</v>
      </c>
    </row>
    <row r="18" spans="1:12" s="32" customFormat="1" x14ac:dyDescent="0.3">
      <c r="A18" s="52" t="s">
        <v>406</v>
      </c>
    </row>
    <row r="19" spans="1:12" x14ac:dyDescent="0.3">
      <c r="B19" s="6" t="s">
        <v>392</v>
      </c>
      <c r="C19" s="6" t="s">
        <v>393</v>
      </c>
      <c r="D19" s="6" t="s">
        <v>394</v>
      </c>
      <c r="E19" s="6" t="s">
        <v>395</v>
      </c>
      <c r="F19" s="6" t="s">
        <v>628</v>
      </c>
    </row>
    <row r="20" spans="1:12" x14ac:dyDescent="0.3">
      <c r="A20" t="s">
        <v>625</v>
      </c>
      <c r="B20">
        <v>34.06</v>
      </c>
      <c r="C20">
        <v>0</v>
      </c>
      <c r="D20">
        <v>33.450000000000003</v>
      </c>
      <c r="E20">
        <v>32.49</v>
      </c>
      <c r="F20">
        <f>SUM(B20:E20)</f>
        <v>100</v>
      </c>
    </row>
    <row r="21" spans="1:12" x14ac:dyDescent="0.3">
      <c r="A21" t="s">
        <v>626</v>
      </c>
      <c r="B21">
        <v>34.659999999999997</v>
      </c>
      <c r="C21">
        <v>0</v>
      </c>
      <c r="D21">
        <v>32.86</v>
      </c>
      <c r="E21">
        <v>32.479999999999997</v>
      </c>
      <c r="F21">
        <v>100</v>
      </c>
    </row>
    <row r="22" spans="1:12" s="7" customFormat="1" ht="28.8" x14ac:dyDescent="0.3">
      <c r="A22" s="7" t="s">
        <v>627</v>
      </c>
      <c r="B22" s="7">
        <f>AVERAGE(B20:B21)/B15</f>
        <v>0.98337193366377207</v>
      </c>
      <c r="C22" s="7" t="s">
        <v>379</v>
      </c>
      <c r="D22" s="7">
        <f t="shared" ref="D22:E22" si="3">AVERAGE(D20:D21)/D15</f>
        <v>0.983539074982132</v>
      </c>
      <c r="E22" s="7">
        <f t="shared" si="3"/>
        <v>1.0362692819778871</v>
      </c>
    </row>
    <row r="23" spans="1:12" x14ac:dyDescent="0.3">
      <c r="A23" s="5" t="s">
        <v>630</v>
      </c>
    </row>
    <row r="25" spans="1:12" s="26" customFormat="1" ht="15" thickBot="1" x14ac:dyDescent="0.35">
      <c r="A25" s="43" t="s">
        <v>413</v>
      </c>
      <c r="B25" s="44"/>
      <c r="C25" s="44"/>
      <c r="D25" s="44"/>
      <c r="E25" s="44"/>
      <c r="F25" s="44"/>
      <c r="G25" s="44"/>
      <c r="H25" s="44"/>
      <c r="I25" s="44"/>
      <c r="J25" s="44"/>
      <c r="K25" s="44"/>
      <c r="L25" s="44"/>
    </row>
    <row r="26" spans="1:12" s="36" customFormat="1" x14ac:dyDescent="0.3">
      <c r="A26" s="45"/>
      <c r="B26" s="45" t="s">
        <v>392</v>
      </c>
      <c r="C26" s="45" t="s">
        <v>393</v>
      </c>
      <c r="D26" s="45" t="s">
        <v>394</v>
      </c>
      <c r="E26" s="45" t="s">
        <v>395</v>
      </c>
      <c r="F26" s="45" t="s">
        <v>12</v>
      </c>
      <c r="G26" s="45"/>
      <c r="H26" s="45" t="s">
        <v>389</v>
      </c>
      <c r="I26" s="45" t="s">
        <v>396</v>
      </c>
      <c r="J26" s="45" t="s">
        <v>381</v>
      </c>
      <c r="K26" s="45" t="s">
        <v>382</v>
      </c>
      <c r="L26" s="45" t="s">
        <v>12</v>
      </c>
    </row>
    <row r="27" spans="1:12" x14ac:dyDescent="0.3">
      <c r="A27" s="3" t="s">
        <v>400</v>
      </c>
      <c r="B27" s="3">
        <f>H27/($L27/100)</f>
        <v>-1.9960240004333076E-2</v>
      </c>
      <c r="C27" s="3">
        <f t="shared" ref="C27:F38" si="4">I27/($L27/100)</f>
        <v>2.7382640809964474E-2</v>
      </c>
      <c r="D27" s="3">
        <f t="shared" si="4"/>
        <v>53.708692834975956</v>
      </c>
      <c r="E27" s="3">
        <f>K27/($L27/100)</f>
        <v>46.283884764218406</v>
      </c>
      <c r="F27" s="3">
        <f t="shared" si="4"/>
        <v>100</v>
      </c>
      <c r="G27" s="3" t="s">
        <v>403</v>
      </c>
      <c r="H27" s="3">
        <v>-1.9900000000000001E-2</v>
      </c>
      <c r="I27" s="3">
        <v>2.7300000000000001E-2</v>
      </c>
      <c r="J27" s="3">
        <v>53.546599999999998</v>
      </c>
      <c r="K27" s="3">
        <v>46.144199999999998</v>
      </c>
      <c r="L27" s="3">
        <v>99.6982</v>
      </c>
    </row>
    <row r="28" spans="1:12" x14ac:dyDescent="0.3">
      <c r="A28" s="3" t="s">
        <v>400</v>
      </c>
      <c r="B28" s="3">
        <f t="shared" ref="B28:B38" si="5">H28/($L28/100)</f>
        <v>-5.3025240014246784E-3</v>
      </c>
      <c r="C28" s="3">
        <f t="shared" si="4"/>
        <v>0.61419235556124718</v>
      </c>
      <c r="D28" s="3">
        <f t="shared" si="4"/>
        <v>53.408522456689383</v>
      </c>
      <c r="E28" s="3">
        <f t="shared" si="4"/>
        <v>45.982487664128129</v>
      </c>
      <c r="F28" s="3">
        <f t="shared" si="4"/>
        <v>100</v>
      </c>
      <c r="G28" s="3" t="s">
        <v>404</v>
      </c>
      <c r="H28" s="3">
        <v>-5.3E-3</v>
      </c>
      <c r="I28" s="3">
        <v>0.6139</v>
      </c>
      <c r="J28" s="3">
        <v>53.383099999999999</v>
      </c>
      <c r="K28" s="3">
        <v>45.960599999999999</v>
      </c>
      <c r="L28" s="3">
        <v>99.952399999999997</v>
      </c>
    </row>
    <row r="29" spans="1:12" x14ac:dyDescent="0.3">
      <c r="A29" s="3" t="s">
        <v>400</v>
      </c>
      <c r="B29" s="3">
        <f t="shared" si="5"/>
        <v>-2.3106076898224231E-2</v>
      </c>
      <c r="C29" s="3">
        <f t="shared" si="4"/>
        <v>1.6304288027751298E-2</v>
      </c>
      <c r="D29" s="3">
        <f t="shared" si="4"/>
        <v>53.395643054123234</v>
      </c>
      <c r="E29" s="3">
        <f t="shared" si="4"/>
        <v>46.611058708440318</v>
      </c>
      <c r="F29" s="3">
        <f t="shared" si="4"/>
        <v>100</v>
      </c>
      <c r="G29" s="3" t="s">
        <v>405</v>
      </c>
      <c r="H29" s="3">
        <v>-2.3099999999999999E-2</v>
      </c>
      <c r="I29" s="3">
        <v>1.6299999999999999E-2</v>
      </c>
      <c r="J29" s="3">
        <v>53.381599999999999</v>
      </c>
      <c r="K29" s="3">
        <v>46.598799999999997</v>
      </c>
      <c r="L29" s="3">
        <v>99.973699999999994</v>
      </c>
    </row>
    <row r="30" spans="1:12" x14ac:dyDescent="0.3">
      <c r="A30" s="3" t="s">
        <v>400</v>
      </c>
      <c r="B30" s="3">
        <f t="shared" si="5"/>
        <v>-6.432949567685687E-3</v>
      </c>
      <c r="C30" s="3">
        <f t="shared" si="4"/>
        <v>1.7489581637145458E-2</v>
      </c>
      <c r="D30" s="3">
        <f t="shared" si="4"/>
        <v>53.589183799420638</v>
      </c>
      <c r="E30" s="3">
        <f t="shared" si="4"/>
        <v>46.399759568509914</v>
      </c>
      <c r="F30" s="3">
        <f t="shared" si="4"/>
        <v>100</v>
      </c>
      <c r="G30" s="3" t="s">
        <v>403</v>
      </c>
      <c r="H30" s="3">
        <v>-6.4000000000000003E-3</v>
      </c>
      <c r="I30" s="3">
        <v>1.7399999999999999E-2</v>
      </c>
      <c r="J30" s="3">
        <v>53.314700000000002</v>
      </c>
      <c r="K30" s="3">
        <v>46.162100000000002</v>
      </c>
      <c r="L30" s="3">
        <v>99.487799999999993</v>
      </c>
    </row>
    <row r="31" spans="1:12" x14ac:dyDescent="0.3">
      <c r="A31" s="3" t="s">
        <v>400</v>
      </c>
      <c r="B31" s="3">
        <f t="shared" si="5"/>
        <v>1.0035354554094073E-3</v>
      </c>
      <c r="C31" s="3">
        <f t="shared" si="4"/>
        <v>3.3417730665133268E-2</v>
      </c>
      <c r="D31" s="3">
        <f t="shared" si="4"/>
        <v>53.61689231161381</v>
      </c>
      <c r="E31" s="3">
        <f t="shared" si="4"/>
        <v>46.348686422265644</v>
      </c>
      <c r="F31" s="3">
        <f t="shared" si="4"/>
        <v>100</v>
      </c>
      <c r="G31" s="3" t="s">
        <v>404</v>
      </c>
      <c r="H31" s="3">
        <v>1E-3</v>
      </c>
      <c r="I31" s="3">
        <v>3.3300000000000003E-2</v>
      </c>
      <c r="J31" s="3">
        <v>53.427999999999997</v>
      </c>
      <c r="K31" s="3">
        <v>46.185400000000001</v>
      </c>
      <c r="L31" s="3">
        <v>99.6477</v>
      </c>
    </row>
    <row r="32" spans="1:12" x14ac:dyDescent="0.3">
      <c r="A32" s="3" t="s">
        <v>400</v>
      </c>
      <c r="B32" s="3">
        <f t="shared" si="5"/>
        <v>1.5991808975327357E-2</v>
      </c>
      <c r="C32" s="3">
        <f t="shared" si="4"/>
        <v>0.85641668820699635</v>
      </c>
      <c r="D32" s="3">
        <f t="shared" si="4"/>
        <v>52.936810227516169</v>
      </c>
      <c r="E32" s="3">
        <f t="shared" si="4"/>
        <v>46.190680697886563</v>
      </c>
      <c r="F32" s="3">
        <f t="shared" si="4"/>
        <v>100</v>
      </c>
      <c r="G32" s="3" t="s">
        <v>405</v>
      </c>
      <c r="H32" s="3">
        <v>1.5900000000000001E-2</v>
      </c>
      <c r="I32" s="3">
        <v>0.85150000000000003</v>
      </c>
      <c r="J32" s="3">
        <v>52.632899999999999</v>
      </c>
      <c r="K32" s="3">
        <v>45.9255</v>
      </c>
      <c r="L32" s="3">
        <v>99.425899999999999</v>
      </c>
    </row>
    <row r="33" spans="1:12" x14ac:dyDescent="0.3">
      <c r="A33" s="3" t="s">
        <v>400</v>
      </c>
      <c r="B33" s="3">
        <f t="shared" si="5"/>
        <v>-1.1304510499689375E-2</v>
      </c>
      <c r="C33" s="3">
        <f t="shared" si="4"/>
        <v>0.12675057347881807</v>
      </c>
      <c r="D33" s="3">
        <f t="shared" si="4"/>
        <v>53.34558488837046</v>
      </c>
      <c r="E33" s="3">
        <f t="shared" si="4"/>
        <v>46.538969048650415</v>
      </c>
      <c r="F33" s="3">
        <f t="shared" si="4"/>
        <v>100</v>
      </c>
      <c r="G33" s="3" t="s">
        <v>403</v>
      </c>
      <c r="H33" s="3">
        <v>-1.1299999999999999E-2</v>
      </c>
      <c r="I33" s="3">
        <v>0.12670000000000001</v>
      </c>
      <c r="J33" s="3">
        <v>53.324300000000001</v>
      </c>
      <c r="K33" s="3">
        <v>46.520400000000002</v>
      </c>
      <c r="L33" s="3">
        <v>99.960099999999997</v>
      </c>
    </row>
    <row r="34" spans="1:12" x14ac:dyDescent="0.3">
      <c r="A34" s="3" t="s">
        <v>400</v>
      </c>
      <c r="B34" s="3">
        <f t="shared" si="5"/>
        <v>8.7045524809475361E-3</v>
      </c>
      <c r="C34" s="3">
        <f t="shared" si="4"/>
        <v>1.9109994527137693E-2</v>
      </c>
      <c r="D34" s="3">
        <f t="shared" si="4"/>
        <v>53.416436796444543</v>
      </c>
      <c r="E34" s="3">
        <f t="shared" si="4"/>
        <v>46.555748656547372</v>
      </c>
      <c r="F34" s="3">
        <f t="shared" si="4"/>
        <v>100</v>
      </c>
      <c r="G34" s="3" t="s">
        <v>404</v>
      </c>
      <c r="H34" s="3">
        <v>8.6999999999999994E-3</v>
      </c>
      <c r="I34" s="3">
        <v>1.9099999999999999E-2</v>
      </c>
      <c r="J34" s="3">
        <v>53.388500000000001</v>
      </c>
      <c r="K34" s="3">
        <v>46.531399999999998</v>
      </c>
      <c r="L34" s="3">
        <v>99.947699999999998</v>
      </c>
    </row>
    <row r="35" spans="1:12" x14ac:dyDescent="0.3">
      <c r="A35" s="3" t="s">
        <v>400</v>
      </c>
      <c r="B35" s="3">
        <f t="shared" si="5"/>
        <v>-1.899192843041707E-3</v>
      </c>
      <c r="C35" s="3">
        <f t="shared" si="4"/>
        <v>3.015118574605792</v>
      </c>
      <c r="D35" s="3">
        <f t="shared" si="4"/>
        <v>51.853762151085782</v>
      </c>
      <c r="E35" s="3">
        <f t="shared" si="4"/>
        <v>45.132918509633399</v>
      </c>
      <c r="F35" s="3">
        <f t="shared" si="4"/>
        <v>99.999999999999986</v>
      </c>
      <c r="G35" s="3" t="s">
        <v>405</v>
      </c>
      <c r="H35" s="3">
        <v>-1.9E-3</v>
      </c>
      <c r="I35" s="3">
        <v>3.0164</v>
      </c>
      <c r="J35" s="3">
        <v>51.875799999999998</v>
      </c>
      <c r="K35" s="3">
        <v>45.152099999999997</v>
      </c>
      <c r="L35" s="3">
        <v>100.0425</v>
      </c>
    </row>
    <row r="36" spans="1:12" x14ac:dyDescent="0.3">
      <c r="A36" s="3" t="s">
        <v>400</v>
      </c>
      <c r="B36" s="3">
        <f t="shared" si="5"/>
        <v>3.096291664662594E-2</v>
      </c>
      <c r="C36" s="3">
        <f t="shared" si="4"/>
        <v>2.6153143186955895E-2</v>
      </c>
      <c r="D36" s="3">
        <f t="shared" si="4"/>
        <v>53.56494396613919</v>
      </c>
      <c r="E36" s="3">
        <f t="shared" si="4"/>
        <v>46.378040177640962</v>
      </c>
      <c r="F36" s="3">
        <f t="shared" si="4"/>
        <v>100</v>
      </c>
      <c r="G36" s="3" t="s">
        <v>403</v>
      </c>
      <c r="H36" s="3">
        <v>3.09E-2</v>
      </c>
      <c r="I36" s="3">
        <v>2.6100000000000002E-2</v>
      </c>
      <c r="J36" s="3">
        <v>53.456099999999999</v>
      </c>
      <c r="K36" s="3">
        <v>46.283799999999999</v>
      </c>
      <c r="L36" s="3">
        <v>99.796800000000005</v>
      </c>
    </row>
    <row r="37" spans="1:12" x14ac:dyDescent="0.3">
      <c r="A37" s="3" t="s">
        <v>400</v>
      </c>
      <c r="B37" s="3">
        <f t="shared" si="5"/>
        <v>1.7895418772794162E-2</v>
      </c>
      <c r="C37" s="3">
        <f t="shared" si="4"/>
        <v>4.1789301938703685E-2</v>
      </c>
      <c r="D37" s="3">
        <f t="shared" si="4"/>
        <v>53.701052530552175</v>
      </c>
      <c r="E37" s="3">
        <f t="shared" si="4"/>
        <v>46.239262748736323</v>
      </c>
      <c r="F37" s="3">
        <f t="shared" si="4"/>
        <v>100</v>
      </c>
      <c r="G37" s="3" t="s">
        <v>404</v>
      </c>
      <c r="H37" s="3">
        <v>1.7899999999999999E-2</v>
      </c>
      <c r="I37" s="3">
        <v>4.1799999999999997E-2</v>
      </c>
      <c r="J37" s="3">
        <v>53.714799999999997</v>
      </c>
      <c r="K37" s="3">
        <v>46.251100000000001</v>
      </c>
      <c r="L37" s="3">
        <v>100.0256</v>
      </c>
    </row>
    <row r="38" spans="1:12" s="32" customFormat="1" x14ac:dyDescent="0.3">
      <c r="A38" s="46" t="s">
        <v>400</v>
      </c>
      <c r="B38" s="46">
        <f t="shared" si="5"/>
        <v>-3.1150801027775461E-3</v>
      </c>
      <c r="C38" s="46">
        <f t="shared" si="4"/>
        <v>0.50946632648652124</v>
      </c>
      <c r="D38" s="46">
        <f t="shared" si="4"/>
        <v>53.229785391078209</v>
      </c>
      <c r="E38" s="46">
        <f t="shared" si="4"/>
        <v>46.263863362538046</v>
      </c>
      <c r="F38" s="46">
        <f t="shared" si="4"/>
        <v>100</v>
      </c>
      <c r="G38" s="46" t="s">
        <v>405</v>
      </c>
      <c r="H38" s="46">
        <v>-3.0999999999999999E-3</v>
      </c>
      <c r="I38" s="46">
        <v>0.50700000000000001</v>
      </c>
      <c r="J38" s="46">
        <v>52.972099999999998</v>
      </c>
      <c r="K38" s="46">
        <v>46.039900000000003</v>
      </c>
      <c r="L38" s="46">
        <v>99.515900000000002</v>
      </c>
    </row>
    <row r="39" spans="1:12" x14ac:dyDescent="0.3">
      <c r="A39" s="3" t="s">
        <v>401</v>
      </c>
      <c r="B39" s="47">
        <f>AVERAGE(B27:B38)</f>
        <v>2.8647153449400863E-4</v>
      </c>
      <c r="C39" s="47">
        <f t="shared" ref="C39" si="6">AVERAGE(C27:C38)</f>
        <v>0.44196593326101391</v>
      </c>
      <c r="D39" s="47">
        <f t="shared" ref="D39" si="7">AVERAGE(D27:D38)</f>
        <v>53.313942534000795</v>
      </c>
      <c r="E39" s="47">
        <f t="shared" ref="E39" si="8">AVERAGE(E27:E38)</f>
        <v>46.243780027432962</v>
      </c>
      <c r="F39" s="3"/>
      <c r="G39" s="3"/>
      <c r="H39" s="3"/>
      <c r="I39" s="3"/>
      <c r="J39" s="3"/>
      <c r="K39" s="3"/>
      <c r="L39" s="3"/>
    </row>
    <row r="40" spans="1:12" x14ac:dyDescent="0.3">
      <c r="A40" s="3" t="s">
        <v>402</v>
      </c>
      <c r="B40" s="47">
        <f>100*_xlfn.STDEV.P(B27:B38)/B39</f>
        <v>5287.6308551323582</v>
      </c>
      <c r="C40" s="47">
        <f t="shared" ref="C40" si="9">100*_xlfn.STDEV.P(C27:C38)/C39</f>
        <v>186.33394624644029</v>
      </c>
      <c r="D40" s="47">
        <f t="shared" ref="D40" si="10">100*_xlfn.STDEV.P(D27:D38)/D39</f>
        <v>0.9132575493387739</v>
      </c>
      <c r="E40" s="47">
        <f t="shared" ref="E40" si="11">100*_xlfn.STDEV.P(E27:E38)/E39</f>
        <v>0.80908067189418997</v>
      </c>
      <c r="F40" s="3"/>
      <c r="G40" s="3"/>
      <c r="H40" s="3"/>
      <c r="I40" s="3"/>
      <c r="J40" s="3"/>
      <c r="K40" s="3"/>
      <c r="L40" s="3"/>
    </row>
    <row r="41" spans="1:12" x14ac:dyDescent="0.3">
      <c r="A41" s="3"/>
      <c r="B41" s="47"/>
      <c r="C41" s="47"/>
      <c r="D41" s="47"/>
      <c r="E41" s="47"/>
      <c r="F41" s="3"/>
      <c r="G41" s="3"/>
      <c r="H41" s="3"/>
      <c r="I41" s="3"/>
      <c r="J41" s="3"/>
      <c r="K41" s="3"/>
      <c r="L41" s="3"/>
    </row>
    <row r="42" spans="1:12" s="32" customFormat="1" x14ac:dyDescent="0.3">
      <c r="A42" s="52" t="s">
        <v>406</v>
      </c>
    </row>
    <row r="43" spans="1:12" x14ac:dyDescent="0.3">
      <c r="B43" s="6" t="s">
        <v>392</v>
      </c>
      <c r="C43" s="6" t="s">
        <v>393</v>
      </c>
      <c r="D43" s="6" t="s">
        <v>394</v>
      </c>
      <c r="E43" s="6" t="s">
        <v>395</v>
      </c>
      <c r="F43" s="6" t="s">
        <v>12</v>
      </c>
    </row>
    <row r="44" spans="1:12" x14ac:dyDescent="0.3">
      <c r="A44" t="s">
        <v>629</v>
      </c>
      <c r="B44">
        <v>0</v>
      </c>
      <c r="C44">
        <v>0</v>
      </c>
      <c r="D44">
        <v>51.9</v>
      </c>
      <c r="E44">
        <v>47.6</v>
      </c>
      <c r="F44">
        <v>100</v>
      </c>
    </row>
    <row r="45" spans="1:12" ht="28.8" x14ac:dyDescent="0.3">
      <c r="A45" s="7" t="s">
        <v>627</v>
      </c>
      <c r="D45" s="3">
        <f>D44/D39*100</f>
        <v>97.347893502531619</v>
      </c>
      <c r="E45" s="3">
        <f>E44/E39*100</f>
        <v>102.93276192336027</v>
      </c>
    </row>
    <row r="46" spans="1:12" x14ac:dyDescent="0.3">
      <c r="A46" s="5" t="s">
        <v>411</v>
      </c>
      <c r="D46">
        <v>53</v>
      </c>
      <c r="E46">
        <v>46.8</v>
      </c>
    </row>
    <row r="48" spans="1:12" s="26" customFormat="1" ht="15" thickBot="1" x14ac:dyDescent="0.35">
      <c r="A48" s="43" t="s">
        <v>410</v>
      </c>
      <c r="B48" s="44"/>
      <c r="C48" s="44"/>
      <c r="D48" s="44"/>
      <c r="E48" s="44"/>
      <c r="F48" s="44"/>
      <c r="G48" s="44"/>
      <c r="H48" s="44"/>
      <c r="I48" s="44"/>
      <c r="J48" s="44"/>
      <c r="K48" s="44"/>
      <c r="L48" s="44"/>
    </row>
    <row r="49" spans="1:12" s="36" customFormat="1" x14ac:dyDescent="0.3">
      <c r="A49" s="45"/>
      <c r="B49" s="45" t="s">
        <v>392</v>
      </c>
      <c r="C49" s="45" t="s">
        <v>393</v>
      </c>
      <c r="D49" s="45" t="s">
        <v>394</v>
      </c>
      <c r="E49" s="45" t="s">
        <v>395</v>
      </c>
      <c r="F49" s="45" t="s">
        <v>12</v>
      </c>
      <c r="G49" s="45"/>
      <c r="H49" s="45" t="s">
        <v>389</v>
      </c>
      <c r="I49" s="45" t="s">
        <v>396</v>
      </c>
      <c r="J49" s="45" t="s">
        <v>381</v>
      </c>
      <c r="K49" s="45" t="s">
        <v>382</v>
      </c>
      <c r="L49" s="45" t="s">
        <v>12</v>
      </c>
    </row>
    <row r="50" spans="1:12" x14ac:dyDescent="0.3">
      <c r="A50" s="3" t="s">
        <v>400</v>
      </c>
      <c r="B50" s="3">
        <v>-5.6059867861795098E-3</v>
      </c>
      <c r="C50" s="3">
        <v>34.571508948174184</v>
      </c>
      <c r="D50" s="3">
        <v>34.872193693978353</v>
      </c>
      <c r="E50" s="3">
        <v>30.562005271666123</v>
      </c>
      <c r="F50" s="3">
        <v>100</v>
      </c>
      <c r="G50" s="3" t="s">
        <v>407</v>
      </c>
      <c r="H50" s="3">
        <v>-5.4999999999999997E-3</v>
      </c>
      <c r="I50" s="3">
        <v>33.917900000000003</v>
      </c>
      <c r="J50" s="3">
        <v>34.212899999999998</v>
      </c>
      <c r="K50" s="3">
        <v>29.984200000000001</v>
      </c>
      <c r="L50" s="3">
        <v>98.109399999999994</v>
      </c>
    </row>
    <row r="51" spans="1:12" x14ac:dyDescent="0.3">
      <c r="A51" s="3" t="s">
        <v>400</v>
      </c>
      <c r="B51" s="3">
        <v>-1.3904807280393505E-2</v>
      </c>
      <c r="C51" s="3">
        <v>34.587696903828835</v>
      </c>
      <c r="D51" s="3">
        <v>35.066083619012375</v>
      </c>
      <c r="E51" s="3">
        <v>30.360124284439191</v>
      </c>
      <c r="F51" s="3">
        <v>100</v>
      </c>
      <c r="G51" s="3" t="s">
        <v>408</v>
      </c>
      <c r="H51" s="3">
        <v>-1.3599999999999999E-2</v>
      </c>
      <c r="I51" s="3">
        <v>33.829500000000003</v>
      </c>
      <c r="J51" s="3">
        <v>34.297400000000003</v>
      </c>
      <c r="K51" s="3">
        <v>29.694600000000001</v>
      </c>
      <c r="L51" s="3">
        <v>97.807900000000004</v>
      </c>
    </row>
    <row r="52" spans="1:12" x14ac:dyDescent="0.3">
      <c r="A52" s="3" t="s">
        <v>400</v>
      </c>
      <c r="B52" s="3">
        <v>5.0946795242792049E-4</v>
      </c>
      <c r="C52" s="3">
        <v>34.59368911857969</v>
      </c>
      <c r="D52" s="3">
        <v>34.683151691026033</v>
      </c>
      <c r="E52" s="3">
        <v>30.722649722441862</v>
      </c>
      <c r="F52" s="3">
        <v>100</v>
      </c>
      <c r="G52" s="3" t="s">
        <v>409</v>
      </c>
      <c r="H52" s="3">
        <v>5.0000000000000001E-4</v>
      </c>
      <c r="I52" s="3">
        <v>33.950800000000001</v>
      </c>
      <c r="J52" s="3">
        <v>34.038600000000002</v>
      </c>
      <c r="K52" s="3">
        <v>30.151700000000002</v>
      </c>
      <c r="L52" s="3">
        <v>98.141599999999997</v>
      </c>
    </row>
    <row r="53" spans="1:12" x14ac:dyDescent="0.3">
      <c r="A53" s="3" t="s">
        <v>400</v>
      </c>
      <c r="B53" s="3">
        <v>3.7702395630598044E-3</v>
      </c>
      <c r="C53" s="3">
        <v>34.406696760650931</v>
      </c>
      <c r="D53" s="3">
        <v>35.004738274045472</v>
      </c>
      <c r="E53" s="3">
        <v>30.584794725740547</v>
      </c>
      <c r="F53" s="3">
        <v>100</v>
      </c>
      <c r="G53" s="3" t="s">
        <v>403</v>
      </c>
      <c r="H53" s="3">
        <v>3.7000000000000002E-3</v>
      </c>
      <c r="I53" s="3">
        <v>33.765700000000002</v>
      </c>
      <c r="J53" s="3">
        <v>34.352600000000002</v>
      </c>
      <c r="K53" s="3">
        <v>30.015000000000001</v>
      </c>
      <c r="L53" s="3">
        <v>98.137</v>
      </c>
    </row>
    <row r="54" spans="1:12" x14ac:dyDescent="0.3">
      <c r="A54" s="3" t="s">
        <v>400</v>
      </c>
      <c r="B54" s="3">
        <v>-1.3280660191834028E-3</v>
      </c>
      <c r="C54" s="3">
        <v>34.597856501445037</v>
      </c>
      <c r="D54" s="3">
        <v>34.948363771584901</v>
      </c>
      <c r="E54" s="3">
        <v>30.455107792989239</v>
      </c>
      <c r="F54" s="3">
        <v>100</v>
      </c>
      <c r="G54" s="3" t="s">
        <v>404</v>
      </c>
      <c r="H54" s="3">
        <v>-1.2999999999999999E-3</v>
      </c>
      <c r="I54" s="3">
        <v>33.866700000000002</v>
      </c>
      <c r="J54" s="3">
        <v>34.209800000000001</v>
      </c>
      <c r="K54" s="3">
        <v>29.811499999999999</v>
      </c>
      <c r="L54" s="3">
        <v>97.886700000000005</v>
      </c>
    </row>
    <row r="55" spans="1:12" x14ac:dyDescent="0.3">
      <c r="A55" s="3" t="s">
        <v>400</v>
      </c>
      <c r="B55" s="3">
        <v>-1.2596767239392858E-2</v>
      </c>
      <c r="C55" s="3">
        <v>34.706961301297262</v>
      </c>
      <c r="D55" s="3">
        <v>34.937697208535901</v>
      </c>
      <c r="E55" s="3">
        <v>30.367938257406237</v>
      </c>
      <c r="F55" s="3">
        <v>100</v>
      </c>
      <c r="G55" s="3" t="s">
        <v>405</v>
      </c>
      <c r="H55" s="3">
        <v>-1.23E-2</v>
      </c>
      <c r="I55" s="3">
        <v>33.889299999999999</v>
      </c>
      <c r="J55" s="3">
        <v>34.114600000000003</v>
      </c>
      <c r="K55" s="3">
        <v>29.6525</v>
      </c>
      <c r="L55" s="3">
        <v>97.644099999999995</v>
      </c>
    </row>
    <row r="56" spans="1:12" x14ac:dyDescent="0.3">
      <c r="A56" s="3" t="s">
        <v>400</v>
      </c>
      <c r="B56" s="3">
        <v>5.8097638687727238E-3</v>
      </c>
      <c r="C56" s="3">
        <v>34.544754038040701</v>
      </c>
      <c r="D56" s="3">
        <v>35.284836414376826</v>
      </c>
      <c r="E56" s="3">
        <v>30.164701709395612</v>
      </c>
      <c r="F56" s="3">
        <v>100</v>
      </c>
      <c r="G56" s="3" t="s">
        <v>407</v>
      </c>
      <c r="H56" s="3">
        <v>5.7000000000000002E-3</v>
      </c>
      <c r="I56" s="3">
        <v>33.892099999999999</v>
      </c>
      <c r="J56" s="3">
        <v>34.618200000000002</v>
      </c>
      <c r="K56" s="3">
        <v>29.594799999999999</v>
      </c>
      <c r="L56" s="3">
        <v>98.110699999999994</v>
      </c>
    </row>
    <row r="57" spans="1:12" x14ac:dyDescent="0.3">
      <c r="A57" s="3" t="s">
        <v>400</v>
      </c>
      <c r="B57" s="3">
        <v>-1.3977010368493165E-2</v>
      </c>
      <c r="C57" s="3">
        <v>34.654925977957127</v>
      </c>
      <c r="D57" s="3">
        <v>35.098823584623652</v>
      </c>
      <c r="E57" s="3">
        <v>30.260227447787702</v>
      </c>
      <c r="F57" s="3">
        <v>100</v>
      </c>
      <c r="G57" s="3" t="s">
        <v>408</v>
      </c>
      <c r="H57" s="3">
        <v>-1.37E-2</v>
      </c>
      <c r="I57" s="3">
        <v>33.9681</v>
      </c>
      <c r="J57" s="3">
        <v>34.403199999999998</v>
      </c>
      <c r="K57" s="3">
        <v>29.660499999999999</v>
      </c>
      <c r="L57" s="3">
        <v>98.018100000000004</v>
      </c>
    </row>
    <row r="58" spans="1:12" x14ac:dyDescent="0.3">
      <c r="A58" s="3" t="s">
        <v>400</v>
      </c>
      <c r="B58" s="3">
        <v>-1.0354688694405726E-2</v>
      </c>
      <c r="C58" s="3">
        <v>34.416447306308946</v>
      </c>
      <c r="D58" s="3">
        <v>35.279033481175276</v>
      </c>
      <c r="E58" s="3">
        <v>30.314873901210174</v>
      </c>
      <c r="F58" s="3">
        <v>100</v>
      </c>
      <c r="G58" s="3" t="s">
        <v>409</v>
      </c>
      <c r="H58" s="3">
        <v>-1.0200000000000001E-2</v>
      </c>
      <c r="I58" s="3">
        <v>33.902299999999997</v>
      </c>
      <c r="J58" s="3">
        <v>34.752000000000002</v>
      </c>
      <c r="K58" s="3">
        <v>29.861999999999998</v>
      </c>
      <c r="L58" s="3">
        <v>98.506100000000004</v>
      </c>
    </row>
    <row r="59" spans="1:12" x14ac:dyDescent="0.3">
      <c r="A59" s="3" t="s">
        <v>400</v>
      </c>
      <c r="B59" s="3">
        <v>-7.2656049332434185E-3</v>
      </c>
      <c r="C59" s="3">
        <v>34.580493181076271</v>
      </c>
      <c r="D59" s="3">
        <v>34.909492052349194</v>
      </c>
      <c r="E59" s="3">
        <v>30.517280371507777</v>
      </c>
      <c r="F59" s="3">
        <v>100</v>
      </c>
      <c r="G59" s="3" t="s">
        <v>407</v>
      </c>
      <c r="H59" s="3">
        <v>-7.1000000000000004E-3</v>
      </c>
      <c r="I59" s="3">
        <v>33.792299999999997</v>
      </c>
      <c r="J59" s="3">
        <v>34.113799999999998</v>
      </c>
      <c r="K59" s="3">
        <v>29.8217</v>
      </c>
      <c r="L59" s="3">
        <v>97.720699999999994</v>
      </c>
    </row>
    <row r="60" spans="1:12" x14ac:dyDescent="0.3">
      <c r="A60" s="3" t="s">
        <v>400</v>
      </c>
      <c r="B60" s="3">
        <v>-1.9956117010389463E-2</v>
      </c>
      <c r="C60" s="3">
        <v>34.671348337604286</v>
      </c>
      <c r="D60" s="3">
        <v>35.01019297053454</v>
      </c>
      <c r="E60" s="3">
        <v>30.33851714793316</v>
      </c>
      <c r="F60" s="3">
        <v>100</v>
      </c>
      <c r="G60" s="3" t="s">
        <v>408</v>
      </c>
      <c r="H60" s="3">
        <v>-1.95E-2</v>
      </c>
      <c r="I60" s="3">
        <v>33.878900000000002</v>
      </c>
      <c r="J60" s="3">
        <v>34.21</v>
      </c>
      <c r="K60" s="3">
        <v>29.645099999999999</v>
      </c>
      <c r="L60" s="3">
        <v>97.714399999999998</v>
      </c>
    </row>
    <row r="61" spans="1:12" x14ac:dyDescent="0.3">
      <c r="A61" s="3" t="s">
        <v>400</v>
      </c>
      <c r="B61" s="3">
        <v>2.6573808241355588E-3</v>
      </c>
      <c r="C61" s="3">
        <v>34.665226229984043</v>
      </c>
      <c r="D61" s="3">
        <v>35.083048261101972</v>
      </c>
      <c r="E61" s="3">
        <v>30.248965921135071</v>
      </c>
      <c r="F61" s="3">
        <v>100</v>
      </c>
      <c r="G61" s="3" t="s">
        <v>409</v>
      </c>
      <c r="H61" s="3">
        <v>2.5999999999999999E-3</v>
      </c>
      <c r="I61" s="3">
        <v>33.916699999999999</v>
      </c>
      <c r="J61" s="3">
        <v>34.325499999999998</v>
      </c>
      <c r="K61" s="3">
        <v>29.595800000000001</v>
      </c>
      <c r="L61" s="3">
        <v>97.840699999999998</v>
      </c>
    </row>
    <row r="62" spans="1:12" x14ac:dyDescent="0.3">
      <c r="A62" s="3" t="s">
        <v>400</v>
      </c>
      <c r="B62" s="3">
        <v>6.3282934940039415E-3</v>
      </c>
      <c r="C62" s="3">
        <v>33.038081016446412</v>
      </c>
      <c r="D62" s="3">
        <v>35.395166204463081</v>
      </c>
      <c r="E62" s="3">
        <v>31.560424485596499</v>
      </c>
      <c r="F62" s="3">
        <v>100</v>
      </c>
      <c r="G62" s="3" t="s">
        <v>407</v>
      </c>
      <c r="H62" s="3">
        <v>6.1999999999999998E-3</v>
      </c>
      <c r="I62" s="3">
        <v>32.368299999999998</v>
      </c>
      <c r="J62" s="3">
        <v>34.677599999999998</v>
      </c>
      <c r="K62" s="3">
        <v>30.9206</v>
      </c>
      <c r="L62" s="3">
        <v>97.972700000000003</v>
      </c>
    </row>
    <row r="63" spans="1:12" x14ac:dyDescent="0.3">
      <c r="A63" s="3" t="s">
        <v>400</v>
      </c>
      <c r="B63" s="3">
        <v>-2.6444141091234327E-2</v>
      </c>
      <c r="C63" s="3">
        <v>34.479280147597102</v>
      </c>
      <c r="D63" s="3">
        <v>35.08494286942414</v>
      </c>
      <c r="E63" s="3">
        <v>30.462221124069988</v>
      </c>
      <c r="F63" s="3">
        <v>100</v>
      </c>
      <c r="G63" s="3" t="s">
        <v>408</v>
      </c>
      <c r="H63" s="3">
        <v>-2.5899999999999999E-2</v>
      </c>
      <c r="I63" s="3">
        <v>33.769799999999996</v>
      </c>
      <c r="J63" s="3">
        <v>34.363</v>
      </c>
      <c r="K63" s="3">
        <v>29.8354</v>
      </c>
      <c r="L63" s="3">
        <v>97.942300000000003</v>
      </c>
    </row>
    <row r="64" spans="1:12" s="32" customFormat="1" x14ac:dyDescent="0.3">
      <c r="A64" s="46" t="s">
        <v>400</v>
      </c>
      <c r="B64" s="46">
        <v>1.1824343264762335E-2</v>
      </c>
      <c r="C64" s="46">
        <v>34.521475963454627</v>
      </c>
      <c r="D64" s="46">
        <v>35.286694453873338</v>
      </c>
      <c r="E64" s="46">
        <v>30.180005239407272</v>
      </c>
      <c r="F64" s="46">
        <v>100</v>
      </c>
      <c r="G64" s="46" t="s">
        <v>409</v>
      </c>
      <c r="H64" s="46">
        <v>1.1599999999999999E-2</v>
      </c>
      <c r="I64" s="46">
        <v>33.866500000000002</v>
      </c>
      <c r="J64" s="46">
        <v>34.617199999999997</v>
      </c>
      <c r="K64" s="46">
        <v>29.607399999999998</v>
      </c>
      <c r="L64" s="46">
        <v>98.102699999999999</v>
      </c>
    </row>
    <row r="65" spans="1:6" x14ac:dyDescent="0.3">
      <c r="A65" t="s">
        <v>401</v>
      </c>
      <c r="B65" s="47">
        <f>AVERAGE(B50:B64)</f>
        <v>-5.3689133637168738E-3</v>
      </c>
      <c r="C65" s="47">
        <f ca="1">AVERAGE(C50:C74)</f>
        <v>34.177277608277841</v>
      </c>
      <c r="D65" s="47">
        <f ca="1">AVERAGE(D50:D74)</f>
        <v>35.04027865938157</v>
      </c>
      <c r="E65" s="47">
        <f>AVERAGE(E50:E64)</f>
        <v>30.473322493515091</v>
      </c>
    </row>
    <row r="66" spans="1:6" x14ac:dyDescent="0.3">
      <c r="A66" t="s">
        <v>402</v>
      </c>
      <c r="B66" s="47">
        <f>100*_xlfn.STDEV.P(B53:B64)/B65</f>
        <v>-210.50108557972612</v>
      </c>
      <c r="C66" s="47">
        <f ca="1">100*_xlfn.STDEV.P(C53:C64)/C65</f>
        <v>1.2676818168976032</v>
      </c>
      <c r="D66" s="47">
        <f ca="1">100*_xlfn.STDEV.P(D53:D64)/D65</f>
        <v>0.44381754066740814</v>
      </c>
      <c r="E66" s="47">
        <f>100*_xlfn.STDEV.P(E53:E64)/E65</f>
        <v>1.1693758052517802</v>
      </c>
    </row>
    <row r="67" spans="1:6" x14ac:dyDescent="0.3">
      <c r="B67" s="47"/>
      <c r="C67" s="47"/>
      <c r="D67" s="47"/>
      <c r="E67" s="47"/>
    </row>
    <row r="68" spans="1:6" s="32" customFormat="1" x14ac:dyDescent="0.3">
      <c r="A68" s="52" t="s">
        <v>406</v>
      </c>
    </row>
    <row r="69" spans="1:6" x14ac:dyDescent="0.3">
      <c r="B69" s="6" t="s">
        <v>392</v>
      </c>
      <c r="C69" s="6" t="s">
        <v>393</v>
      </c>
      <c r="D69" s="6" t="s">
        <v>394</v>
      </c>
      <c r="E69" s="6" t="s">
        <v>395</v>
      </c>
      <c r="F69" s="6"/>
    </row>
    <row r="70" spans="1:6" x14ac:dyDescent="0.3">
      <c r="A70" t="s">
        <v>629</v>
      </c>
      <c r="B70">
        <v>0.27</v>
      </c>
      <c r="C70">
        <v>33.5</v>
      </c>
      <c r="D70">
        <v>34.18</v>
      </c>
      <c r="E70">
        <v>31.74</v>
      </c>
    </row>
    <row r="71" spans="1:6" x14ac:dyDescent="0.3">
      <c r="A71" t="s">
        <v>626</v>
      </c>
      <c r="B71">
        <v>0.27</v>
      </c>
      <c r="C71">
        <v>33.53</v>
      </c>
      <c r="D71">
        <v>34.119999999999997</v>
      </c>
      <c r="E71">
        <v>31.76</v>
      </c>
    </row>
    <row r="72" spans="1:6" x14ac:dyDescent="0.3">
      <c r="A72" t="s">
        <v>631</v>
      </c>
      <c r="B72">
        <v>0.28000000000000003</v>
      </c>
      <c r="C72">
        <v>33.58</v>
      </c>
      <c r="D72">
        <v>34.090000000000003</v>
      </c>
      <c r="E72">
        <v>31.72</v>
      </c>
    </row>
    <row r="73" spans="1:6" ht="28.8" x14ac:dyDescent="0.3">
      <c r="A73" s="7" t="s">
        <v>627</v>
      </c>
      <c r="B73" s="3">
        <f>AVERAGE(B70:B72)/B65</f>
        <v>-50.910363944503281</v>
      </c>
      <c r="C73" s="3">
        <f t="shared" ref="C73:E73" ca="1" si="12">AVERAGE(C70:C72)/C65</f>
        <v>0.98125623260712802</v>
      </c>
      <c r="D73" s="3">
        <f t="shared" ca="1" si="12"/>
        <v>0.97402193435074602</v>
      </c>
      <c r="E73" s="3">
        <f t="shared" si="12"/>
        <v>1.0415667673505067</v>
      </c>
    </row>
    <row r="74" spans="1:6" x14ac:dyDescent="0.3">
      <c r="A74" s="66" t="s">
        <v>411</v>
      </c>
      <c r="C74" s="33">
        <v>29.8</v>
      </c>
      <c r="D74" s="33">
        <v>34.700000000000003</v>
      </c>
      <c r="E74" s="33">
        <v>34.5</v>
      </c>
    </row>
    <row r="75" spans="1:6" s="27" customFormat="1" x14ac:dyDescent="0.3"/>
  </sheetData>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D66489-EB91-45FC-921A-664E374F344E}">
  <dimension ref="A1:DK113"/>
  <sheetViews>
    <sheetView tabSelected="1" topLeftCell="AE1" zoomScale="60" zoomScaleNormal="60" workbookViewId="0">
      <pane ySplit="3" topLeftCell="A4" activePane="bottomLeft" state="frozen"/>
      <selection activeCell="F1" sqref="F1"/>
      <selection pane="bottomLeft" activeCell="AT20" sqref="AT20"/>
    </sheetView>
  </sheetViews>
  <sheetFormatPr defaultRowHeight="14.4" x14ac:dyDescent="0.3"/>
  <cols>
    <col min="1" max="1" width="31.21875" customWidth="1"/>
    <col min="4" max="4" width="34.21875" customWidth="1"/>
    <col min="5" max="5" width="22.5546875" style="11" customWidth="1"/>
    <col min="25" max="25" width="8.88671875" customWidth="1"/>
    <col min="26" max="30" width="8.88671875" style="12"/>
    <col min="31" max="31" width="75" style="16" customWidth="1"/>
    <col min="32" max="32" width="8.88671875" style="71" customWidth="1"/>
    <col min="33" max="114" width="8.88671875" style="71"/>
    <col min="115" max="115" width="25.77734375" style="71" customWidth="1"/>
  </cols>
  <sheetData>
    <row r="1" spans="1:115" s="30" customFormat="1" ht="57.6" x14ac:dyDescent="0.3">
      <c r="A1" s="30" t="s">
        <v>131</v>
      </c>
      <c r="B1" s="30" t="s">
        <v>278</v>
      </c>
      <c r="C1" s="30" t="s">
        <v>130</v>
      </c>
      <c r="D1" s="30" t="s">
        <v>288</v>
      </c>
      <c r="E1" s="80" t="s">
        <v>289</v>
      </c>
      <c r="F1" s="30" t="s">
        <v>304</v>
      </c>
      <c r="G1" s="30" t="s">
        <v>305</v>
      </c>
      <c r="H1" s="30" t="s">
        <v>306</v>
      </c>
      <c r="I1" s="30" t="s">
        <v>307</v>
      </c>
      <c r="J1" s="30" t="s">
        <v>308</v>
      </c>
      <c r="K1" s="30" t="s">
        <v>309</v>
      </c>
      <c r="L1" s="30" t="s">
        <v>310</v>
      </c>
      <c r="M1" s="30" t="s">
        <v>311</v>
      </c>
      <c r="N1" s="30" t="s">
        <v>312</v>
      </c>
      <c r="O1" s="30" t="s">
        <v>313</v>
      </c>
      <c r="P1" s="30" t="s">
        <v>314</v>
      </c>
      <c r="Q1" s="30" t="s">
        <v>315</v>
      </c>
      <c r="R1" s="30" t="s">
        <v>316</v>
      </c>
      <c r="S1" s="30" t="s">
        <v>317</v>
      </c>
      <c r="T1" s="30" t="s">
        <v>318</v>
      </c>
      <c r="U1" s="30" t="s">
        <v>319</v>
      </c>
      <c r="V1" s="30" t="s">
        <v>320</v>
      </c>
      <c r="W1" s="30" t="s">
        <v>321</v>
      </c>
      <c r="X1" s="30" t="s">
        <v>322</v>
      </c>
      <c r="Y1" s="30" t="s">
        <v>323</v>
      </c>
      <c r="Z1" s="81" t="s">
        <v>328</v>
      </c>
      <c r="AA1" s="80" t="s">
        <v>300</v>
      </c>
      <c r="AB1" s="80" t="s">
        <v>301</v>
      </c>
      <c r="AC1" s="80" t="s">
        <v>302</v>
      </c>
      <c r="AD1" s="80" t="s">
        <v>303</v>
      </c>
      <c r="AE1" s="82"/>
      <c r="AF1" s="83" t="s">
        <v>0</v>
      </c>
      <c r="AG1" s="83" t="s">
        <v>1</v>
      </c>
      <c r="AH1" s="83" t="s">
        <v>2</v>
      </c>
      <c r="AI1" s="83" t="s">
        <v>3</v>
      </c>
      <c r="AJ1" s="83" t="s">
        <v>4</v>
      </c>
      <c r="AK1" s="83" t="s">
        <v>5</v>
      </c>
      <c r="AL1" s="83" t="s">
        <v>6</v>
      </c>
      <c r="AM1" s="83" t="s">
        <v>7</v>
      </c>
      <c r="AN1" s="83" t="s">
        <v>8</v>
      </c>
      <c r="AO1" s="83" t="s">
        <v>9</v>
      </c>
      <c r="AP1" s="83" t="s">
        <v>294</v>
      </c>
      <c r="AQ1" s="83" t="s">
        <v>10</v>
      </c>
      <c r="AR1" s="83" t="s">
        <v>11</v>
      </c>
      <c r="AS1" s="83" t="s">
        <v>293</v>
      </c>
      <c r="AT1" s="83" t="s">
        <v>12</v>
      </c>
      <c r="AU1" s="83" t="s">
        <v>267</v>
      </c>
      <c r="AV1" s="83" t="s">
        <v>13</v>
      </c>
      <c r="AW1" s="83" t="s">
        <v>14</v>
      </c>
      <c r="AX1" s="83" t="s">
        <v>15</v>
      </c>
      <c r="AY1" s="83" t="s">
        <v>16</v>
      </c>
      <c r="AZ1" s="83" t="s">
        <v>292</v>
      </c>
      <c r="BA1" s="83" t="s">
        <v>18</v>
      </c>
      <c r="BB1" s="83" t="s">
        <v>19</v>
      </c>
      <c r="BC1" s="83" t="s">
        <v>20</v>
      </c>
      <c r="BD1" s="83" t="s">
        <v>21</v>
      </c>
      <c r="BE1" s="83" t="s">
        <v>22</v>
      </c>
      <c r="BF1" s="83" t="s">
        <v>23</v>
      </c>
      <c r="BG1" s="83" t="s">
        <v>24</v>
      </c>
      <c r="BH1" s="83" t="s">
        <v>25</v>
      </c>
      <c r="BI1" s="83" t="s">
        <v>26</v>
      </c>
      <c r="BJ1" s="83" t="s">
        <v>27</v>
      </c>
      <c r="BK1" s="83" t="s">
        <v>28</v>
      </c>
      <c r="BL1" s="83" t="s">
        <v>29</v>
      </c>
      <c r="BM1" s="83" t="s">
        <v>30</v>
      </c>
      <c r="BN1" s="83" t="s">
        <v>31</v>
      </c>
      <c r="BO1" s="83" t="s">
        <v>32</v>
      </c>
      <c r="BP1" s="83" t="s">
        <v>33</v>
      </c>
      <c r="BQ1" s="83" t="s">
        <v>34</v>
      </c>
      <c r="BR1" s="83" t="s">
        <v>35</v>
      </c>
      <c r="BS1" s="83" t="s">
        <v>36</v>
      </c>
      <c r="BT1" s="83" t="s">
        <v>37</v>
      </c>
      <c r="BU1" s="83" t="s">
        <v>38</v>
      </c>
      <c r="BV1" s="83" t="s">
        <v>39</v>
      </c>
      <c r="BW1" s="83" t="s">
        <v>40</v>
      </c>
      <c r="BX1" s="83" t="s">
        <v>41</v>
      </c>
      <c r="BY1" s="83" t="s">
        <v>42</v>
      </c>
      <c r="BZ1" s="83" t="s">
        <v>43</v>
      </c>
      <c r="CA1" s="83" t="s">
        <v>44</v>
      </c>
      <c r="CB1" s="83" t="s">
        <v>45</v>
      </c>
      <c r="CC1" s="83" t="s">
        <v>46</v>
      </c>
      <c r="CD1" s="83" t="s">
        <v>47</v>
      </c>
      <c r="CE1" s="83" t="s">
        <v>48</v>
      </c>
      <c r="CF1" s="83" t="s">
        <v>49</v>
      </c>
      <c r="CG1" s="83" t="s">
        <v>50</v>
      </c>
      <c r="CH1" s="83" t="s">
        <v>51</v>
      </c>
      <c r="CI1" s="83" t="s">
        <v>52</v>
      </c>
      <c r="CJ1" s="83" t="s">
        <v>53</v>
      </c>
      <c r="CK1" s="83" t="s">
        <v>54</v>
      </c>
      <c r="CL1" s="83" t="s">
        <v>55</v>
      </c>
      <c r="CM1" s="83" t="s">
        <v>56</v>
      </c>
      <c r="CN1" s="83" t="s">
        <v>57</v>
      </c>
      <c r="CO1" s="83" t="s">
        <v>58</v>
      </c>
      <c r="CP1" s="83" t="s">
        <v>59</v>
      </c>
      <c r="CQ1" s="83" t="s">
        <v>60</v>
      </c>
      <c r="CR1" s="83" t="s">
        <v>61</v>
      </c>
      <c r="CS1" s="83" t="s">
        <v>62</v>
      </c>
      <c r="CT1" s="83" t="s">
        <v>63</v>
      </c>
      <c r="CU1" s="83" t="s">
        <v>64</v>
      </c>
      <c r="CV1" s="83" t="s">
        <v>65</v>
      </c>
      <c r="CW1" s="83" t="s">
        <v>66</v>
      </c>
      <c r="CX1" s="83" t="s">
        <v>67</v>
      </c>
      <c r="CY1" s="83" t="s">
        <v>68</v>
      </c>
      <c r="CZ1" s="83" t="s">
        <v>69</v>
      </c>
      <c r="DA1" s="83" t="s">
        <v>70</v>
      </c>
      <c r="DB1" s="83" t="s">
        <v>71</v>
      </c>
      <c r="DC1" s="83" t="s">
        <v>72</v>
      </c>
      <c r="DD1" s="83" t="s">
        <v>73</v>
      </c>
      <c r="DE1" s="83" t="s">
        <v>74</v>
      </c>
      <c r="DF1" s="83" t="s">
        <v>75</v>
      </c>
      <c r="DG1" s="83" t="s">
        <v>76</v>
      </c>
      <c r="DH1" s="83" t="s">
        <v>77</v>
      </c>
      <c r="DI1" s="83" t="s">
        <v>78</v>
      </c>
      <c r="DJ1" s="83" t="s">
        <v>79</v>
      </c>
      <c r="DK1" s="83" t="s">
        <v>80</v>
      </c>
    </row>
    <row r="2" spans="1:115" s="69" customFormat="1" ht="70.8" customHeight="1" x14ac:dyDescent="0.35">
      <c r="A2" s="67" t="s">
        <v>279</v>
      </c>
      <c r="B2" s="68"/>
      <c r="C2" s="68"/>
      <c r="E2" s="69" t="s">
        <v>285</v>
      </c>
      <c r="F2" s="69" t="s">
        <v>285</v>
      </c>
      <c r="G2" s="69" t="s">
        <v>285</v>
      </c>
      <c r="H2" s="69" t="s">
        <v>285</v>
      </c>
      <c r="I2" s="69" t="s">
        <v>285</v>
      </c>
      <c r="J2" s="69" t="s">
        <v>285</v>
      </c>
      <c r="K2" s="69" t="s">
        <v>285</v>
      </c>
      <c r="L2" s="69" t="s">
        <v>285</v>
      </c>
      <c r="M2" s="69" t="s">
        <v>285</v>
      </c>
      <c r="N2" s="69" t="s">
        <v>285</v>
      </c>
      <c r="O2" s="69" t="s">
        <v>285</v>
      </c>
      <c r="P2" s="69" t="s">
        <v>285</v>
      </c>
      <c r="Q2" s="69" t="s">
        <v>285</v>
      </c>
      <c r="R2" s="69" t="s">
        <v>285</v>
      </c>
      <c r="S2" s="69" t="s">
        <v>285</v>
      </c>
      <c r="T2" s="69" t="s">
        <v>285</v>
      </c>
      <c r="U2" s="69" t="s">
        <v>285</v>
      </c>
      <c r="V2" s="69" t="s">
        <v>285</v>
      </c>
      <c r="W2" s="69" t="s">
        <v>285</v>
      </c>
      <c r="X2" s="69" t="s">
        <v>285</v>
      </c>
      <c r="Y2" s="69" t="s">
        <v>285</v>
      </c>
      <c r="Z2" s="69" t="s">
        <v>327</v>
      </c>
      <c r="AA2" s="69" t="s">
        <v>327</v>
      </c>
      <c r="AB2" s="69" t="s">
        <v>327</v>
      </c>
      <c r="AC2" s="69" t="s">
        <v>327</v>
      </c>
      <c r="AD2" s="69" t="s">
        <v>327</v>
      </c>
      <c r="AE2" s="20" t="s">
        <v>662</v>
      </c>
      <c r="AF2" s="70" t="s">
        <v>281</v>
      </c>
      <c r="AG2" s="70" t="s">
        <v>281</v>
      </c>
      <c r="AH2" s="70" t="s">
        <v>281</v>
      </c>
      <c r="AI2" s="70" t="s">
        <v>281</v>
      </c>
      <c r="AJ2" s="70" t="s">
        <v>281</v>
      </c>
      <c r="AK2" s="70" t="s">
        <v>281</v>
      </c>
      <c r="AL2" s="70" t="s">
        <v>281</v>
      </c>
      <c r="AM2" s="70" t="s">
        <v>281</v>
      </c>
      <c r="AN2" s="70" t="s">
        <v>281</v>
      </c>
      <c r="AO2" s="70" t="s">
        <v>281</v>
      </c>
      <c r="AP2" s="70" t="s">
        <v>281</v>
      </c>
      <c r="AQ2" s="70" t="s">
        <v>281</v>
      </c>
      <c r="AR2" s="70" t="s">
        <v>281</v>
      </c>
      <c r="AS2" s="70" t="s">
        <v>281</v>
      </c>
      <c r="AT2" s="70" t="s">
        <v>281</v>
      </c>
      <c r="AU2" s="70" t="s">
        <v>281</v>
      </c>
      <c r="AV2" s="70" t="s">
        <v>285</v>
      </c>
      <c r="AW2" s="70" t="s">
        <v>285</v>
      </c>
      <c r="AX2" s="70" t="s">
        <v>285</v>
      </c>
      <c r="AY2" s="70" t="s">
        <v>285</v>
      </c>
      <c r="AZ2" s="70" t="s">
        <v>285</v>
      </c>
      <c r="BA2" s="70" t="s">
        <v>285</v>
      </c>
      <c r="BB2" s="70" t="s">
        <v>285</v>
      </c>
      <c r="BC2" s="70" t="s">
        <v>285</v>
      </c>
      <c r="BD2" s="70" t="s">
        <v>285</v>
      </c>
      <c r="BE2" s="70" t="s">
        <v>285</v>
      </c>
      <c r="BF2" s="70" t="s">
        <v>285</v>
      </c>
      <c r="BG2" s="70" t="s">
        <v>285</v>
      </c>
      <c r="BH2" s="70" t="s">
        <v>285</v>
      </c>
      <c r="BI2" s="70" t="s">
        <v>285</v>
      </c>
      <c r="BJ2" s="70" t="s">
        <v>285</v>
      </c>
      <c r="BK2" s="70" t="s">
        <v>285</v>
      </c>
      <c r="BL2" s="70" t="s">
        <v>285</v>
      </c>
      <c r="BM2" s="70" t="s">
        <v>285</v>
      </c>
      <c r="BN2" s="70" t="s">
        <v>285</v>
      </c>
      <c r="BO2" s="70" t="s">
        <v>285</v>
      </c>
      <c r="BP2" s="70" t="s">
        <v>285</v>
      </c>
      <c r="BQ2" s="70" t="s">
        <v>285</v>
      </c>
      <c r="BR2" s="70" t="s">
        <v>285</v>
      </c>
      <c r="BS2" s="70" t="s">
        <v>285</v>
      </c>
      <c r="BT2" s="70" t="s">
        <v>285</v>
      </c>
      <c r="BU2" s="70" t="s">
        <v>285</v>
      </c>
      <c r="BV2" s="70" t="s">
        <v>285</v>
      </c>
      <c r="BW2" s="70" t="s">
        <v>285</v>
      </c>
      <c r="BX2" s="70" t="s">
        <v>285</v>
      </c>
      <c r="BY2" s="70" t="s">
        <v>285</v>
      </c>
      <c r="BZ2" s="70" t="s">
        <v>285</v>
      </c>
      <c r="CA2" s="70" t="s">
        <v>285</v>
      </c>
      <c r="CB2" s="70" t="s">
        <v>285</v>
      </c>
      <c r="CC2" s="70" t="s">
        <v>285</v>
      </c>
      <c r="CD2" s="70" t="s">
        <v>285</v>
      </c>
      <c r="CE2" s="70" t="s">
        <v>285</v>
      </c>
      <c r="CF2" s="70" t="s">
        <v>285</v>
      </c>
      <c r="CG2" s="70" t="s">
        <v>285</v>
      </c>
      <c r="CH2" s="70" t="s">
        <v>285</v>
      </c>
      <c r="CI2" s="70" t="s">
        <v>285</v>
      </c>
      <c r="CJ2" s="70" t="s">
        <v>285</v>
      </c>
      <c r="CK2" s="70" t="s">
        <v>285</v>
      </c>
      <c r="CL2" s="70" t="s">
        <v>285</v>
      </c>
      <c r="CM2" s="70" t="s">
        <v>285</v>
      </c>
      <c r="CN2" s="70" t="s">
        <v>285</v>
      </c>
      <c r="CO2" s="70" t="s">
        <v>285</v>
      </c>
      <c r="CP2" s="70" t="s">
        <v>285</v>
      </c>
      <c r="CQ2" s="70" t="s">
        <v>285</v>
      </c>
      <c r="CR2" s="70" t="s">
        <v>285</v>
      </c>
      <c r="CS2" s="70" t="s">
        <v>285</v>
      </c>
      <c r="CT2" s="70" t="s">
        <v>285</v>
      </c>
      <c r="CU2" s="70" t="s">
        <v>285</v>
      </c>
      <c r="CV2" s="70" t="s">
        <v>285</v>
      </c>
      <c r="CW2" s="70" t="s">
        <v>285</v>
      </c>
      <c r="CX2" s="70" t="s">
        <v>285</v>
      </c>
      <c r="CY2" s="70" t="s">
        <v>285</v>
      </c>
      <c r="CZ2" s="70" t="s">
        <v>285</v>
      </c>
      <c r="DA2" s="70" t="s">
        <v>285</v>
      </c>
      <c r="DB2" s="70" t="s">
        <v>285</v>
      </c>
      <c r="DC2" s="70" t="s">
        <v>285</v>
      </c>
      <c r="DD2" s="70" t="s">
        <v>285</v>
      </c>
      <c r="DE2" s="70" t="s">
        <v>285</v>
      </c>
      <c r="DF2" s="70" t="s">
        <v>285</v>
      </c>
      <c r="DG2" s="70" t="s">
        <v>285</v>
      </c>
      <c r="DH2" s="70" t="s">
        <v>285</v>
      </c>
      <c r="DI2" s="70" t="s">
        <v>285</v>
      </c>
      <c r="DJ2" s="70" t="s">
        <v>285</v>
      </c>
      <c r="DK2" s="70" t="s">
        <v>285</v>
      </c>
    </row>
    <row r="3" spans="1:115" s="11" customFormat="1" x14ac:dyDescent="0.3">
      <c r="A3" s="24" t="s">
        <v>280</v>
      </c>
      <c r="E3" s="11" t="s">
        <v>282</v>
      </c>
      <c r="F3" s="11" t="s">
        <v>282</v>
      </c>
      <c r="G3" s="11" t="s">
        <v>282</v>
      </c>
      <c r="H3" s="11" t="s">
        <v>282</v>
      </c>
      <c r="I3" s="11" t="s">
        <v>282</v>
      </c>
      <c r="J3" s="11" t="s">
        <v>282</v>
      </c>
      <c r="K3" s="11" t="s">
        <v>282</v>
      </c>
      <c r="L3" s="11" t="s">
        <v>282</v>
      </c>
      <c r="M3" s="11" t="s">
        <v>282</v>
      </c>
      <c r="N3" s="11" t="s">
        <v>282</v>
      </c>
      <c r="O3" s="11" t="s">
        <v>282</v>
      </c>
      <c r="P3" s="11" t="s">
        <v>282</v>
      </c>
      <c r="Q3" s="11" t="s">
        <v>282</v>
      </c>
      <c r="R3" s="11" t="s">
        <v>282</v>
      </c>
      <c r="S3" s="11" t="s">
        <v>282</v>
      </c>
      <c r="T3" s="11" t="s">
        <v>282</v>
      </c>
      <c r="U3" s="11" t="s">
        <v>282</v>
      </c>
      <c r="V3" s="11" t="s">
        <v>282</v>
      </c>
      <c r="W3" s="11" t="s">
        <v>282</v>
      </c>
      <c r="X3" s="11" t="s">
        <v>282</v>
      </c>
      <c r="Y3" s="11" t="s">
        <v>282</v>
      </c>
      <c r="Z3" s="11" t="s">
        <v>282</v>
      </c>
      <c r="AA3" s="11" t="s">
        <v>282</v>
      </c>
      <c r="AB3" s="11" t="s">
        <v>282</v>
      </c>
      <c r="AC3" s="11" t="s">
        <v>282</v>
      </c>
      <c r="AD3" s="11" t="s">
        <v>282</v>
      </c>
      <c r="AE3" s="16"/>
      <c r="AF3" s="71" t="s">
        <v>282</v>
      </c>
      <c r="AG3" s="71" t="s">
        <v>282</v>
      </c>
      <c r="AH3" s="71" t="s">
        <v>282</v>
      </c>
      <c r="AI3" s="71" t="s">
        <v>282</v>
      </c>
      <c r="AJ3" s="71" t="s">
        <v>282</v>
      </c>
      <c r="AK3" s="71" t="s">
        <v>282</v>
      </c>
      <c r="AL3" s="71" t="s">
        <v>282</v>
      </c>
      <c r="AM3" s="71" t="s">
        <v>282</v>
      </c>
      <c r="AN3" s="71" t="s">
        <v>282</v>
      </c>
      <c r="AO3" s="71" t="s">
        <v>282</v>
      </c>
      <c r="AP3" s="71" t="s">
        <v>282</v>
      </c>
      <c r="AQ3" s="71" t="s">
        <v>282</v>
      </c>
      <c r="AR3" s="71" t="s">
        <v>282</v>
      </c>
      <c r="AS3" s="71" t="s">
        <v>282</v>
      </c>
      <c r="AT3" s="71" t="s">
        <v>282</v>
      </c>
      <c r="AU3" s="71" t="s">
        <v>282</v>
      </c>
      <c r="AV3" s="71" t="s">
        <v>282</v>
      </c>
      <c r="AW3" s="71" t="s">
        <v>282</v>
      </c>
      <c r="AX3" s="71" t="s">
        <v>282</v>
      </c>
      <c r="AY3" s="71" t="s">
        <v>282</v>
      </c>
      <c r="AZ3" s="71" t="s">
        <v>282</v>
      </c>
      <c r="BA3" s="71" t="s">
        <v>282</v>
      </c>
      <c r="BB3" s="71" t="s">
        <v>282</v>
      </c>
      <c r="BC3" s="71" t="s">
        <v>282</v>
      </c>
      <c r="BD3" s="71" t="s">
        <v>282</v>
      </c>
      <c r="BE3" s="71" t="s">
        <v>282</v>
      </c>
      <c r="BF3" s="71" t="s">
        <v>282</v>
      </c>
      <c r="BG3" s="71" t="s">
        <v>282</v>
      </c>
      <c r="BH3" s="71" t="s">
        <v>282</v>
      </c>
      <c r="BI3" s="71" t="s">
        <v>282</v>
      </c>
      <c r="BJ3" s="71" t="s">
        <v>282</v>
      </c>
      <c r="BK3" s="71" t="s">
        <v>282</v>
      </c>
      <c r="BL3" s="71" t="s">
        <v>282</v>
      </c>
      <c r="BM3" s="71" t="s">
        <v>282</v>
      </c>
      <c r="BN3" s="71" t="s">
        <v>282</v>
      </c>
      <c r="BO3" s="71" t="s">
        <v>282</v>
      </c>
      <c r="BP3" s="71" t="s">
        <v>282</v>
      </c>
      <c r="BQ3" s="71" t="s">
        <v>282</v>
      </c>
      <c r="BR3" s="71" t="s">
        <v>282</v>
      </c>
      <c r="BS3" s="71" t="s">
        <v>282</v>
      </c>
      <c r="BT3" s="71" t="s">
        <v>282</v>
      </c>
      <c r="BU3" s="71" t="s">
        <v>282</v>
      </c>
      <c r="BV3" s="71" t="s">
        <v>282</v>
      </c>
      <c r="BW3" s="71" t="s">
        <v>282</v>
      </c>
      <c r="BX3" s="71" t="s">
        <v>282</v>
      </c>
      <c r="BY3" s="71" t="s">
        <v>282</v>
      </c>
      <c r="BZ3" s="71" t="s">
        <v>282</v>
      </c>
      <c r="CA3" s="71" t="s">
        <v>282</v>
      </c>
      <c r="CB3" s="71" t="s">
        <v>282</v>
      </c>
      <c r="CC3" s="71" t="s">
        <v>282</v>
      </c>
      <c r="CD3" s="71" t="s">
        <v>282</v>
      </c>
      <c r="CE3" s="71" t="s">
        <v>282</v>
      </c>
      <c r="CF3" s="71" t="s">
        <v>282</v>
      </c>
      <c r="CG3" s="71" t="s">
        <v>282</v>
      </c>
      <c r="CH3" s="71" t="s">
        <v>282</v>
      </c>
      <c r="CI3" s="71" t="s">
        <v>282</v>
      </c>
      <c r="CJ3" s="71" t="s">
        <v>282</v>
      </c>
      <c r="CK3" s="71" t="s">
        <v>282</v>
      </c>
      <c r="CL3" s="71" t="s">
        <v>282</v>
      </c>
      <c r="CM3" s="71" t="s">
        <v>282</v>
      </c>
      <c r="CN3" s="71" t="s">
        <v>282</v>
      </c>
      <c r="CO3" s="71" t="s">
        <v>282</v>
      </c>
      <c r="CP3" s="71" t="s">
        <v>282</v>
      </c>
      <c r="CQ3" s="71" t="s">
        <v>282</v>
      </c>
      <c r="CR3" s="71" t="s">
        <v>282</v>
      </c>
      <c r="CS3" s="71" t="s">
        <v>282</v>
      </c>
      <c r="CT3" s="71" t="s">
        <v>282</v>
      </c>
      <c r="CU3" s="71" t="s">
        <v>282</v>
      </c>
      <c r="CV3" s="71" t="s">
        <v>282</v>
      </c>
      <c r="CW3" s="71" t="s">
        <v>282</v>
      </c>
      <c r="CX3" s="71" t="s">
        <v>282</v>
      </c>
      <c r="CY3" s="71" t="s">
        <v>282</v>
      </c>
      <c r="CZ3" s="71" t="s">
        <v>282</v>
      </c>
      <c r="DA3" s="71" t="s">
        <v>282</v>
      </c>
      <c r="DB3" s="71" t="s">
        <v>282</v>
      </c>
      <c r="DC3" s="71" t="s">
        <v>282</v>
      </c>
      <c r="DD3" s="71" t="s">
        <v>282</v>
      </c>
      <c r="DE3" s="71" t="s">
        <v>282</v>
      </c>
      <c r="DF3" s="71" t="s">
        <v>282</v>
      </c>
      <c r="DG3" s="71" t="s">
        <v>282</v>
      </c>
      <c r="DH3" s="71" t="s">
        <v>282</v>
      </c>
      <c r="DI3" s="71" t="s">
        <v>282</v>
      </c>
      <c r="DJ3" s="71" t="s">
        <v>282</v>
      </c>
      <c r="DK3" s="71" t="s">
        <v>282</v>
      </c>
    </row>
    <row r="4" spans="1:115" x14ac:dyDescent="0.3">
      <c r="A4" t="s">
        <v>266</v>
      </c>
      <c r="B4">
        <v>110</v>
      </c>
      <c r="C4">
        <v>916</v>
      </c>
      <c r="D4" t="s">
        <v>81</v>
      </c>
      <c r="E4" s="136">
        <v>21.963999999999999</v>
      </c>
      <c r="F4" s="3">
        <v>122.8</v>
      </c>
      <c r="G4" s="3">
        <v>3.3</v>
      </c>
      <c r="H4" s="3">
        <v>120.8</v>
      </c>
      <c r="I4" s="3">
        <v>4.5999999999999996</v>
      </c>
      <c r="J4" s="4">
        <v>0.67100000000000004</v>
      </c>
      <c r="K4" s="4">
        <v>6.9000000000000006E-2</v>
      </c>
      <c r="L4" s="4">
        <v>9.9000000000000005E-2</v>
      </c>
      <c r="M4" s="4">
        <v>4.2999999999999997E-2</v>
      </c>
      <c r="N4" s="4">
        <v>9.7000000000000003E-2</v>
      </c>
      <c r="O4" s="4">
        <v>1.2E-2</v>
      </c>
      <c r="P4" s="3">
        <v>1.554</v>
      </c>
      <c r="Q4" s="4">
        <v>7.0999999999999994E-2</v>
      </c>
      <c r="R4" s="4">
        <v>3.9E-2</v>
      </c>
      <c r="S4" s="4">
        <v>1.0999999999999999E-2</v>
      </c>
      <c r="T4" s="4">
        <v>0.16900000000000001</v>
      </c>
      <c r="U4" s="4">
        <v>1.9E-2</v>
      </c>
      <c r="V4" s="4">
        <v>1.8800000000000001E-2</v>
      </c>
      <c r="W4" s="4">
        <v>3.3999999999999998E-3</v>
      </c>
      <c r="X4" s="4">
        <v>1.11E-2</v>
      </c>
      <c r="Y4" s="4">
        <v>2.5000000000000001E-3</v>
      </c>
      <c r="Z4" s="31">
        <v>5.9668000000000001</v>
      </c>
      <c r="AA4" s="38">
        <v>0.42399999999999999</v>
      </c>
      <c r="AB4" s="38">
        <v>1.7999999999999999E-2</v>
      </c>
      <c r="AC4" s="38">
        <v>0.16700000000000001</v>
      </c>
      <c r="AD4" s="38">
        <v>1.9E-2</v>
      </c>
      <c r="AF4" s="72">
        <v>2.3693333333333335</v>
      </c>
      <c r="AG4" s="72">
        <v>13.293333333333331</v>
      </c>
      <c r="AH4" s="72">
        <v>0.23500000000000001</v>
      </c>
      <c r="AI4" s="72">
        <v>11.022033333333333</v>
      </c>
      <c r="AJ4" s="72">
        <v>0.56416666666666659</v>
      </c>
      <c r="AK4" s="72">
        <v>2.7664333333333331</v>
      </c>
      <c r="AL4" s="72">
        <v>49.812033333333339</v>
      </c>
      <c r="AM4" s="72">
        <v>6.4284999999999997</v>
      </c>
      <c r="AN4" s="72">
        <v>11.282566666666666</v>
      </c>
      <c r="AO4" s="72">
        <v>0.35680000000000001</v>
      </c>
      <c r="AP4" s="72">
        <f>AO4/1.6</f>
        <v>0.223</v>
      </c>
      <c r="AQ4" s="72">
        <v>3.8033333333333336E-2</v>
      </c>
      <c r="AR4" s="72">
        <v>1.6266666666666665E-2</v>
      </c>
      <c r="AS4" s="72">
        <f>AR4/1.15</f>
        <v>1.4144927536231883E-2</v>
      </c>
      <c r="AT4" s="72">
        <v>98.18453333333332</v>
      </c>
      <c r="AU4" s="72">
        <f t="shared" ref="AU4:AU43" si="0">(AM4/40.3044)/(AM4/40.3044+(AN4*0.85)/71.844)</f>
        <v>0.54439226543321872</v>
      </c>
      <c r="AV4" s="71">
        <v>4.16</v>
      </c>
      <c r="AW4" s="71">
        <v>0.27</v>
      </c>
      <c r="AX4" s="71">
        <v>0.8</v>
      </c>
      <c r="AY4" s="71">
        <v>0.25</v>
      </c>
      <c r="AZ4" s="71">
        <v>1339</v>
      </c>
      <c r="BA4" s="71">
        <v>43</v>
      </c>
      <c r="BB4" s="71">
        <v>29.14</v>
      </c>
      <c r="BC4" s="71">
        <v>0.73</v>
      </c>
      <c r="BD4" s="71">
        <v>290</v>
      </c>
      <c r="BE4" s="71">
        <v>9.1</v>
      </c>
      <c r="BF4" s="71">
        <v>168</v>
      </c>
      <c r="BG4" s="71">
        <v>5.3</v>
      </c>
      <c r="BH4" s="71">
        <v>41</v>
      </c>
      <c r="BI4" s="71">
        <v>1.5</v>
      </c>
      <c r="BJ4" s="71">
        <v>76.400000000000006</v>
      </c>
      <c r="BK4" s="71">
        <v>2</v>
      </c>
      <c r="BL4" s="71">
        <v>9.08</v>
      </c>
      <c r="BM4" s="71">
        <v>0.34</v>
      </c>
      <c r="BN4" s="71">
        <v>353</v>
      </c>
      <c r="BO4" s="71">
        <v>10</v>
      </c>
      <c r="BP4" s="71">
        <v>23.41</v>
      </c>
      <c r="BQ4" s="71">
        <v>0.76</v>
      </c>
      <c r="BR4" s="71">
        <v>149.69999999999999</v>
      </c>
      <c r="BS4" s="71">
        <v>3.2</v>
      </c>
      <c r="BT4" s="71">
        <v>15.07</v>
      </c>
      <c r="BU4" s="71">
        <v>0.5</v>
      </c>
      <c r="BV4" s="71">
        <v>8.4599999999999995E-2</v>
      </c>
      <c r="BW4" s="71">
        <v>7.3000000000000001E-3</v>
      </c>
      <c r="BX4" s="71">
        <v>120.8</v>
      </c>
      <c r="BY4" s="71">
        <v>4</v>
      </c>
      <c r="BZ4" s="71">
        <v>13.35</v>
      </c>
      <c r="CA4" s="71">
        <v>0.48</v>
      </c>
      <c r="CB4" s="71">
        <v>31.47</v>
      </c>
      <c r="CC4" s="71">
        <v>0.89</v>
      </c>
      <c r="CD4" s="71">
        <v>4.5599999999999996</v>
      </c>
      <c r="CE4" s="71">
        <v>0.15</v>
      </c>
      <c r="CF4" s="71">
        <v>22.68</v>
      </c>
      <c r="CG4" s="71">
        <v>0.81</v>
      </c>
      <c r="CH4" s="71">
        <v>5.74</v>
      </c>
      <c r="CI4" s="71">
        <v>0.3</v>
      </c>
      <c r="CJ4" s="71">
        <v>1.93</v>
      </c>
      <c r="CK4" s="71">
        <v>9.8000000000000004E-2</v>
      </c>
      <c r="CL4" s="71">
        <v>5.53</v>
      </c>
      <c r="CM4" s="71">
        <v>0.3</v>
      </c>
      <c r="CN4" s="71">
        <v>0.83099999999999996</v>
      </c>
      <c r="CO4" s="71">
        <v>3.2000000000000001E-2</v>
      </c>
      <c r="CP4" s="71">
        <v>4.6100000000000003</v>
      </c>
      <c r="CQ4" s="71">
        <v>0.2</v>
      </c>
      <c r="CR4" s="71">
        <v>0.90200000000000002</v>
      </c>
      <c r="CS4" s="71">
        <v>4.2999999999999997E-2</v>
      </c>
      <c r="CT4" s="71">
        <v>2.23</v>
      </c>
      <c r="CU4" s="71">
        <v>0.15</v>
      </c>
      <c r="CV4" s="71">
        <v>0.27700000000000002</v>
      </c>
      <c r="CW4" s="71">
        <v>1.7999999999999999E-2</v>
      </c>
      <c r="CX4" s="71">
        <v>1.94</v>
      </c>
      <c r="CY4" s="71">
        <v>0.15</v>
      </c>
      <c r="CZ4" s="71">
        <v>0.26600000000000001</v>
      </c>
      <c r="DA4" s="71">
        <v>2.5000000000000001E-2</v>
      </c>
      <c r="DB4" s="71">
        <v>4.03</v>
      </c>
      <c r="DC4" s="71">
        <v>0.32</v>
      </c>
      <c r="DD4" s="71">
        <v>0.93300000000000005</v>
      </c>
      <c r="DE4" s="71">
        <v>6.0999999999999999E-2</v>
      </c>
      <c r="DF4" s="71">
        <v>1.103</v>
      </c>
      <c r="DG4" s="71">
        <v>9.7000000000000003E-2</v>
      </c>
      <c r="DH4" s="71">
        <v>1.0609999999999999</v>
      </c>
      <c r="DI4" s="71">
        <v>6.9000000000000006E-2</v>
      </c>
      <c r="DJ4" s="71">
        <v>0.33500000000000002</v>
      </c>
      <c r="DK4" s="71">
        <v>3.1E-2</v>
      </c>
    </row>
    <row r="5" spans="1:115" x14ac:dyDescent="0.3">
      <c r="A5" t="s">
        <v>266</v>
      </c>
      <c r="B5">
        <v>110</v>
      </c>
      <c r="C5">
        <v>916</v>
      </c>
      <c r="D5" t="s">
        <v>82</v>
      </c>
      <c r="E5" s="136">
        <v>20.663</v>
      </c>
      <c r="F5" s="3">
        <v>135.30000000000001</v>
      </c>
      <c r="G5" s="3">
        <v>3.4</v>
      </c>
      <c r="H5" s="3">
        <v>121.1</v>
      </c>
      <c r="I5" s="3">
        <v>5.3</v>
      </c>
      <c r="J5" s="4">
        <v>0.67600000000000005</v>
      </c>
      <c r="K5" s="4">
        <v>8.6999999999999994E-2</v>
      </c>
      <c r="L5" s="4">
        <v>0.14399999999999999</v>
      </c>
      <c r="M5" s="4">
        <v>4.7E-2</v>
      </c>
      <c r="N5" s="4">
        <v>9.2999999999999999E-2</v>
      </c>
      <c r="O5" s="4">
        <v>1.4E-2</v>
      </c>
      <c r="P5" s="3">
        <v>1.5329999999999999</v>
      </c>
      <c r="Q5" s="4">
        <v>7.9000000000000001E-2</v>
      </c>
      <c r="R5" s="4">
        <v>4.3999999999999997E-2</v>
      </c>
      <c r="S5" s="4">
        <v>1.0999999999999999E-2</v>
      </c>
      <c r="T5" s="4">
        <v>0.17499999999999999</v>
      </c>
      <c r="U5" s="4">
        <v>2.1000000000000001E-2</v>
      </c>
      <c r="V5" s="4">
        <v>2.3099999999999999E-2</v>
      </c>
      <c r="W5" s="4">
        <v>3.5000000000000001E-3</v>
      </c>
      <c r="X5" s="4">
        <v>9.4999999999999998E-3</v>
      </c>
      <c r="Y5" s="4">
        <v>2E-3</v>
      </c>
      <c r="Z5" s="31">
        <v>6.3941999999999997</v>
      </c>
      <c r="AA5" s="38">
        <v>0.41899999999999998</v>
      </c>
      <c r="AB5" s="38">
        <v>1.6E-2</v>
      </c>
      <c r="AC5" s="38">
        <v>0.13800000000000001</v>
      </c>
      <c r="AD5" s="38">
        <v>1.4E-2</v>
      </c>
      <c r="AF5" s="72">
        <v>2.4076333333333335</v>
      </c>
      <c r="AG5" s="72">
        <v>13.294033333333333</v>
      </c>
      <c r="AH5" s="72">
        <v>0.30943333333333334</v>
      </c>
      <c r="AI5" s="72">
        <v>11.054233333333334</v>
      </c>
      <c r="AJ5" s="72">
        <v>0.58000000000000007</v>
      </c>
      <c r="AK5" s="72">
        <v>2.7539333333333338</v>
      </c>
      <c r="AL5" s="72">
        <v>50.198066666666669</v>
      </c>
      <c r="AM5" s="72">
        <v>6.3769999999999998</v>
      </c>
      <c r="AN5" s="72">
        <v>11.1417</v>
      </c>
      <c r="AO5" s="72">
        <v>0.33856666666666668</v>
      </c>
      <c r="AP5" s="72">
        <f t="shared" ref="AP5:AP17" si="1">AO5/1.6</f>
        <v>0.21160416666666668</v>
      </c>
      <c r="AQ5" s="72">
        <v>2.47E-2</v>
      </c>
      <c r="AR5" s="72">
        <v>1.6433333333333331E-2</v>
      </c>
      <c r="AS5" s="72">
        <f t="shared" ref="AS5:AS43" si="2">AR5/1.15</f>
        <v>1.4289855072463767E-2</v>
      </c>
      <c r="AT5" s="72">
        <v>98.495666666666651</v>
      </c>
      <c r="AU5" s="72">
        <f t="shared" si="0"/>
        <v>0.54551324851154825</v>
      </c>
      <c r="AV5" s="71">
        <v>4.51</v>
      </c>
      <c r="AW5" s="71">
        <v>0.26</v>
      </c>
      <c r="AX5" s="71">
        <v>1.02</v>
      </c>
      <c r="AY5" s="71">
        <v>0.31</v>
      </c>
      <c r="AZ5" s="71">
        <v>1311</v>
      </c>
      <c r="BA5" s="71">
        <v>42</v>
      </c>
      <c r="BB5" s="71">
        <v>30.6</v>
      </c>
      <c r="BC5" s="71">
        <v>1.1000000000000001</v>
      </c>
      <c r="BD5" s="71">
        <v>305</v>
      </c>
      <c r="BE5" s="71">
        <v>12</v>
      </c>
      <c r="BF5" s="71">
        <v>263</v>
      </c>
      <c r="BG5" s="71">
        <v>32</v>
      </c>
      <c r="BH5" s="71">
        <v>42</v>
      </c>
      <c r="BI5" s="71">
        <v>1.5</v>
      </c>
      <c r="BJ5" s="71">
        <v>81.5</v>
      </c>
      <c r="BK5" s="71">
        <v>3.3</v>
      </c>
      <c r="BL5" s="71">
        <v>9.26</v>
      </c>
      <c r="BM5" s="71">
        <v>0.31</v>
      </c>
      <c r="BN5" s="71">
        <v>344.6</v>
      </c>
      <c r="BO5" s="71">
        <v>8.6</v>
      </c>
      <c r="BP5" s="71">
        <v>23.34</v>
      </c>
      <c r="BQ5" s="71">
        <v>0.71</v>
      </c>
      <c r="BR5" s="71">
        <v>147.1</v>
      </c>
      <c r="BS5" s="71">
        <v>4.0999999999999996</v>
      </c>
      <c r="BT5" s="71">
        <v>14.6</v>
      </c>
      <c r="BU5" s="71">
        <v>0.43</v>
      </c>
      <c r="BV5" s="71">
        <v>9.4500000000000001E-2</v>
      </c>
      <c r="BW5" s="71">
        <v>8.0000000000000002E-3</v>
      </c>
      <c r="BX5" s="71">
        <v>119.9</v>
      </c>
      <c r="BY5" s="71">
        <v>4.3</v>
      </c>
      <c r="BZ5" s="71">
        <v>13.42</v>
      </c>
      <c r="CA5" s="71">
        <v>0.41</v>
      </c>
      <c r="CB5" s="71">
        <v>31.5</v>
      </c>
      <c r="CC5" s="71">
        <v>1.1000000000000001</v>
      </c>
      <c r="CD5" s="71">
        <v>4.55</v>
      </c>
      <c r="CE5" s="71">
        <v>0.12</v>
      </c>
      <c r="CF5" s="71">
        <v>21.51</v>
      </c>
      <c r="CG5" s="71">
        <v>0.77</v>
      </c>
      <c r="CH5" s="71">
        <v>5.62</v>
      </c>
      <c r="CI5" s="71">
        <v>0.32</v>
      </c>
      <c r="CJ5" s="71">
        <v>1.94</v>
      </c>
      <c r="CK5" s="71">
        <v>9.2999999999999999E-2</v>
      </c>
      <c r="CL5" s="71">
        <v>5.74</v>
      </c>
      <c r="CM5" s="71">
        <v>0.38</v>
      </c>
      <c r="CN5" s="71">
        <v>0.85</v>
      </c>
      <c r="CO5" s="71">
        <v>5.7000000000000002E-2</v>
      </c>
      <c r="CP5" s="71">
        <v>4.8</v>
      </c>
      <c r="CQ5" s="71">
        <v>0.25</v>
      </c>
      <c r="CR5" s="71">
        <v>0.92500000000000004</v>
      </c>
      <c r="CS5" s="71">
        <v>4.4999999999999998E-2</v>
      </c>
      <c r="CT5" s="71">
        <v>2.34</v>
      </c>
      <c r="CU5" s="71">
        <v>0.13</v>
      </c>
      <c r="CV5" s="71">
        <v>0.3</v>
      </c>
      <c r="CW5" s="71">
        <v>3.3000000000000002E-2</v>
      </c>
      <c r="CX5" s="71">
        <v>1.96</v>
      </c>
      <c r="CY5" s="71">
        <v>0.16</v>
      </c>
      <c r="CZ5" s="71">
        <v>0.26500000000000001</v>
      </c>
      <c r="DA5" s="71">
        <v>2.8000000000000001E-2</v>
      </c>
      <c r="DB5" s="71">
        <v>4.1399999999999997</v>
      </c>
      <c r="DC5" s="71">
        <v>0.28000000000000003</v>
      </c>
      <c r="DD5" s="71">
        <v>0.91200000000000003</v>
      </c>
      <c r="DE5" s="71">
        <v>5.8000000000000003E-2</v>
      </c>
      <c r="DF5" s="71">
        <v>1.0529999999999999</v>
      </c>
      <c r="DG5" s="71">
        <v>8.1000000000000003E-2</v>
      </c>
      <c r="DH5" s="71">
        <v>1.0529999999999999</v>
      </c>
      <c r="DI5" s="71">
        <v>4.5999999999999999E-2</v>
      </c>
      <c r="DJ5" s="71">
        <v>0.308</v>
      </c>
      <c r="DK5" s="71">
        <v>2.8000000000000001E-2</v>
      </c>
    </row>
    <row r="6" spans="1:115" s="62" customFormat="1" x14ac:dyDescent="0.3">
      <c r="A6" s="62" t="s">
        <v>266</v>
      </c>
      <c r="B6" s="62">
        <v>110</v>
      </c>
      <c r="C6" s="62">
        <v>916</v>
      </c>
      <c r="D6" s="62" t="s">
        <v>83</v>
      </c>
      <c r="E6" s="137">
        <v>21.129000000000001</v>
      </c>
      <c r="F6" s="73">
        <v>143.19999999999999</v>
      </c>
      <c r="G6" s="73">
        <v>4.2</v>
      </c>
      <c r="H6" s="73">
        <v>129.19999999999999</v>
      </c>
      <c r="I6" s="73">
        <v>3.8</v>
      </c>
      <c r="J6" s="74">
        <v>0.82099999999999995</v>
      </c>
      <c r="K6" s="74">
        <v>9.1999999999999998E-2</v>
      </c>
      <c r="L6" s="74">
        <v>0.19500000000000001</v>
      </c>
      <c r="M6" s="74">
        <v>6.5000000000000002E-2</v>
      </c>
      <c r="N6" s="74">
        <v>9.6000000000000002E-2</v>
      </c>
      <c r="O6" s="74">
        <v>1.2E-2</v>
      </c>
      <c r="P6" s="73">
        <v>1.6279999999999999</v>
      </c>
      <c r="Q6" s="74">
        <v>8.1000000000000003E-2</v>
      </c>
      <c r="R6" s="74">
        <v>0.05</v>
      </c>
      <c r="S6" s="74">
        <v>1.0999999999999999E-2</v>
      </c>
      <c r="T6" s="74">
        <v>0.16800000000000001</v>
      </c>
      <c r="U6" s="74">
        <v>0.02</v>
      </c>
      <c r="V6" s="74">
        <v>2.3699999999999999E-2</v>
      </c>
      <c r="W6" s="74">
        <v>4.1000000000000003E-3</v>
      </c>
      <c r="X6" s="74">
        <v>1.8499999999999999E-2</v>
      </c>
      <c r="Y6" s="74">
        <v>3.5999999999999999E-3</v>
      </c>
      <c r="Z6" s="75">
        <v>6.7130000000000001</v>
      </c>
      <c r="AA6" s="76">
        <v>0.44400000000000001</v>
      </c>
      <c r="AB6" s="76">
        <v>1.9E-2</v>
      </c>
      <c r="AC6" s="76">
        <v>0.14499999999999999</v>
      </c>
      <c r="AD6" s="76">
        <v>0.02</v>
      </c>
      <c r="AE6" s="77"/>
      <c r="AF6" s="78">
        <v>2.3868666666666662</v>
      </c>
      <c r="AG6" s="78">
        <v>13.315766666666667</v>
      </c>
      <c r="AH6" s="78">
        <v>0.2830333333333333</v>
      </c>
      <c r="AI6" s="78">
        <v>10.908999999999999</v>
      </c>
      <c r="AJ6" s="78">
        <v>0.55636666666666656</v>
      </c>
      <c r="AK6" s="78">
        <v>2.8226999999999998</v>
      </c>
      <c r="AL6" s="78">
        <v>50.117866666666664</v>
      </c>
      <c r="AM6" s="78">
        <v>6.2400333333333338</v>
      </c>
      <c r="AN6" s="78">
        <v>11.373199999999999</v>
      </c>
      <c r="AO6" s="78">
        <v>0.36263333333333331</v>
      </c>
      <c r="AP6" s="78">
        <f t="shared" si="1"/>
        <v>0.2266458333333333</v>
      </c>
      <c r="AQ6" s="78">
        <v>1.8933333333333333E-2</v>
      </c>
      <c r="AR6" s="78">
        <v>1.6299999999999999E-2</v>
      </c>
      <c r="AS6" s="78">
        <f t="shared" si="2"/>
        <v>1.4173913043478261E-2</v>
      </c>
      <c r="AT6" s="78">
        <v>98.402633333333327</v>
      </c>
      <c r="AU6" s="78">
        <f t="shared" si="0"/>
        <v>0.53501290131779089</v>
      </c>
      <c r="AV6" s="79">
        <v>4.4000000000000004</v>
      </c>
      <c r="AW6" s="79">
        <v>0.32</v>
      </c>
      <c r="AX6" s="79">
        <v>0.93</v>
      </c>
      <c r="AY6" s="79">
        <v>0.3</v>
      </c>
      <c r="AZ6" s="79">
        <v>1353</v>
      </c>
      <c r="BA6" s="79">
        <v>41</v>
      </c>
      <c r="BB6" s="79">
        <v>28.79</v>
      </c>
      <c r="BC6" s="79">
        <v>0.87</v>
      </c>
      <c r="BD6" s="79">
        <v>306</v>
      </c>
      <c r="BE6" s="79">
        <v>11</v>
      </c>
      <c r="BF6" s="79">
        <v>122.6</v>
      </c>
      <c r="BG6" s="79">
        <v>5.7</v>
      </c>
      <c r="BH6" s="79">
        <v>42.1</v>
      </c>
      <c r="BI6" s="79">
        <v>2</v>
      </c>
      <c r="BJ6" s="79">
        <v>71.3</v>
      </c>
      <c r="BK6" s="79">
        <v>3.6</v>
      </c>
      <c r="BL6" s="79">
        <v>9.8800000000000008</v>
      </c>
      <c r="BM6" s="79">
        <v>0.4</v>
      </c>
      <c r="BN6" s="79">
        <v>366</v>
      </c>
      <c r="BO6" s="79">
        <v>12</v>
      </c>
      <c r="BP6" s="79">
        <v>24.16</v>
      </c>
      <c r="BQ6" s="79">
        <v>0.92</v>
      </c>
      <c r="BR6" s="79">
        <v>157</v>
      </c>
      <c r="BS6" s="79">
        <v>5.9</v>
      </c>
      <c r="BT6" s="79">
        <v>15.9</v>
      </c>
      <c r="BU6" s="79">
        <v>0.7</v>
      </c>
      <c r="BV6" s="79">
        <v>9.6000000000000002E-2</v>
      </c>
      <c r="BW6" s="79">
        <v>6.6E-3</v>
      </c>
      <c r="BX6" s="79">
        <v>125.8</v>
      </c>
      <c r="BY6" s="79">
        <v>5.9</v>
      </c>
      <c r="BZ6" s="79">
        <v>14.05</v>
      </c>
      <c r="CA6" s="79">
        <v>0.55000000000000004</v>
      </c>
      <c r="CB6" s="79">
        <v>33.700000000000003</v>
      </c>
      <c r="CC6" s="79">
        <v>1.6</v>
      </c>
      <c r="CD6" s="79">
        <v>4.57</v>
      </c>
      <c r="CE6" s="79">
        <v>0.18</v>
      </c>
      <c r="CF6" s="79">
        <v>23.61</v>
      </c>
      <c r="CG6" s="79">
        <v>0.88</v>
      </c>
      <c r="CH6" s="79">
        <v>5.84</v>
      </c>
      <c r="CI6" s="79">
        <v>0.31</v>
      </c>
      <c r="CJ6" s="79">
        <v>1.99</v>
      </c>
      <c r="CK6" s="79">
        <v>0.1</v>
      </c>
      <c r="CL6" s="79">
        <v>5.81</v>
      </c>
      <c r="CM6" s="79">
        <v>0.4</v>
      </c>
      <c r="CN6" s="79">
        <v>0.878</v>
      </c>
      <c r="CO6" s="79">
        <v>5.6000000000000001E-2</v>
      </c>
      <c r="CP6" s="79">
        <v>4.79</v>
      </c>
      <c r="CQ6" s="79">
        <v>0.27</v>
      </c>
      <c r="CR6" s="79">
        <v>0.95299999999999996</v>
      </c>
      <c r="CS6" s="79">
        <v>6.9000000000000006E-2</v>
      </c>
      <c r="CT6" s="79">
        <v>2.52</v>
      </c>
      <c r="CU6" s="79">
        <v>0.16</v>
      </c>
      <c r="CV6" s="79">
        <v>0.312</v>
      </c>
      <c r="CW6" s="79">
        <v>2.8000000000000001E-2</v>
      </c>
      <c r="CX6" s="79">
        <v>2.0299999999999998</v>
      </c>
      <c r="CY6" s="79">
        <v>0.16</v>
      </c>
      <c r="CZ6" s="79">
        <v>0.28799999999999998</v>
      </c>
      <c r="DA6" s="79">
        <v>2.4E-2</v>
      </c>
      <c r="DB6" s="79">
        <v>3.85</v>
      </c>
      <c r="DC6" s="79">
        <v>0.33</v>
      </c>
      <c r="DD6" s="79">
        <v>0.96099999999999997</v>
      </c>
      <c r="DE6" s="79">
        <v>6.5000000000000002E-2</v>
      </c>
      <c r="DF6" s="79">
        <v>1.2</v>
      </c>
      <c r="DG6" s="79">
        <v>0.12</v>
      </c>
      <c r="DH6" s="79">
        <v>1.0669999999999999</v>
      </c>
      <c r="DI6" s="79">
        <v>6.7000000000000004E-2</v>
      </c>
      <c r="DJ6" s="79">
        <v>0.374</v>
      </c>
      <c r="DK6" s="79">
        <v>2.7E-2</v>
      </c>
    </row>
    <row r="7" spans="1:115" x14ac:dyDescent="0.3">
      <c r="A7" t="s">
        <v>266</v>
      </c>
      <c r="B7">
        <v>110</v>
      </c>
      <c r="C7">
        <v>916</v>
      </c>
      <c r="D7" t="s">
        <v>84</v>
      </c>
      <c r="E7" s="136">
        <v>16.175000000000001</v>
      </c>
      <c r="F7" s="3">
        <v>152</v>
      </c>
      <c r="G7" s="3">
        <v>5.6</v>
      </c>
      <c r="H7" s="3">
        <v>132.5</v>
      </c>
      <c r="I7" s="3">
        <v>4.8</v>
      </c>
      <c r="J7" s="4">
        <v>0.9</v>
      </c>
      <c r="K7" s="4">
        <v>0.1</v>
      </c>
      <c r="L7" s="4">
        <v>0.153</v>
      </c>
      <c r="M7" s="4">
        <v>7.0000000000000007E-2</v>
      </c>
      <c r="N7" s="4">
        <v>9.1999999999999998E-2</v>
      </c>
      <c r="O7" s="4">
        <v>1.0999999999999999E-2</v>
      </c>
      <c r="P7" s="3">
        <v>1.6639999999999999</v>
      </c>
      <c r="Q7" s="4">
        <v>8.5000000000000006E-2</v>
      </c>
      <c r="R7" s="4">
        <v>4.2999999999999997E-2</v>
      </c>
      <c r="S7" s="4">
        <v>1.2999999999999999E-2</v>
      </c>
      <c r="T7" s="4">
        <v>0.189</v>
      </c>
      <c r="U7" s="4">
        <v>2.3E-2</v>
      </c>
      <c r="V7" s="4">
        <v>1.8800000000000001E-2</v>
      </c>
      <c r="W7" s="4">
        <v>3.3E-3</v>
      </c>
      <c r="X7" s="4">
        <v>1.38E-2</v>
      </c>
      <c r="Y7" s="4">
        <v>2.5000000000000001E-3</v>
      </c>
      <c r="Z7" s="31"/>
      <c r="AA7" s="38"/>
      <c r="AB7" s="38"/>
      <c r="AC7" s="38"/>
      <c r="AD7" s="38"/>
      <c r="AF7" s="72">
        <v>2.3772333333333333</v>
      </c>
      <c r="AG7" s="72">
        <v>13.029366666666666</v>
      </c>
      <c r="AH7" s="72">
        <v>0.29483333333333334</v>
      </c>
      <c r="AI7" s="72">
        <v>10.711500000000001</v>
      </c>
      <c r="AJ7" s="72">
        <v>0.62076666666666658</v>
      </c>
      <c r="AK7" s="72">
        <v>2.9784000000000002</v>
      </c>
      <c r="AL7" s="72">
        <v>50.368733333333331</v>
      </c>
      <c r="AM7" s="72">
        <v>6.0331000000000001</v>
      </c>
      <c r="AN7" s="72">
        <v>11.560066666666666</v>
      </c>
      <c r="AO7" s="72">
        <v>0.37293333333333334</v>
      </c>
      <c r="AP7" s="72">
        <f t="shared" si="1"/>
        <v>0.23308333333333334</v>
      </c>
      <c r="AQ7" s="72">
        <v>2.2933333333333333E-2</v>
      </c>
      <c r="AR7" s="72">
        <v>1.6266666666666665E-2</v>
      </c>
      <c r="AS7" s="72">
        <f t="shared" si="2"/>
        <v>1.4144927536231883E-2</v>
      </c>
      <c r="AT7" s="72">
        <v>98.38606666666665</v>
      </c>
      <c r="AU7" s="72">
        <f t="shared" si="0"/>
        <v>0.52254962602041888</v>
      </c>
      <c r="AV7" s="71">
        <v>4.8600000000000003</v>
      </c>
      <c r="AW7" s="71">
        <v>0.33</v>
      </c>
      <c r="AX7" s="71">
        <v>0.51</v>
      </c>
      <c r="AY7" s="71">
        <v>0.27</v>
      </c>
      <c r="AZ7" s="71">
        <v>1410</v>
      </c>
      <c r="BA7" s="71">
        <v>53</v>
      </c>
      <c r="BB7" s="71">
        <v>28.9</v>
      </c>
      <c r="BC7" s="71">
        <v>1.1000000000000001</v>
      </c>
      <c r="BD7" s="71">
        <v>311</v>
      </c>
      <c r="BE7" s="71">
        <v>15</v>
      </c>
      <c r="BF7" s="71">
        <v>79.900000000000006</v>
      </c>
      <c r="BG7" s="71">
        <v>4.8</v>
      </c>
      <c r="BH7" s="71">
        <v>41.1</v>
      </c>
      <c r="BI7" s="71">
        <v>1.7</v>
      </c>
      <c r="BJ7" s="71">
        <v>60.6</v>
      </c>
      <c r="BK7" s="71">
        <v>2.4</v>
      </c>
      <c r="BL7" s="71">
        <v>10.25</v>
      </c>
      <c r="BM7" s="71">
        <v>0.56000000000000005</v>
      </c>
      <c r="BN7" s="71">
        <v>362</v>
      </c>
      <c r="BO7" s="71">
        <v>20</v>
      </c>
      <c r="BP7" s="71">
        <v>25.3</v>
      </c>
      <c r="BQ7" s="71">
        <v>1.2</v>
      </c>
      <c r="BR7" s="71">
        <v>166</v>
      </c>
      <c r="BS7" s="71">
        <v>7.7</v>
      </c>
      <c r="BT7" s="71">
        <v>17.399999999999999</v>
      </c>
      <c r="BU7" s="71">
        <v>0.84</v>
      </c>
      <c r="BV7" s="71">
        <v>0.1036</v>
      </c>
      <c r="BW7" s="71">
        <v>9.2999999999999992E-3</v>
      </c>
      <c r="BX7" s="71">
        <v>134.6</v>
      </c>
      <c r="BY7" s="71">
        <v>7</v>
      </c>
      <c r="BZ7" s="71">
        <v>15.17</v>
      </c>
      <c r="CA7" s="71">
        <v>0.56999999999999995</v>
      </c>
      <c r="CB7" s="71">
        <v>36.1</v>
      </c>
      <c r="CC7" s="71">
        <v>1.3</v>
      </c>
      <c r="CD7" s="71">
        <v>5.08</v>
      </c>
      <c r="CE7" s="71">
        <v>0.24</v>
      </c>
      <c r="CF7" s="71">
        <v>24.75</v>
      </c>
      <c r="CG7" s="71">
        <v>0.98</v>
      </c>
      <c r="CH7" s="71">
        <v>6.16</v>
      </c>
      <c r="CI7" s="71">
        <v>0.35</v>
      </c>
      <c r="CJ7" s="71">
        <v>2.08</v>
      </c>
      <c r="CK7" s="71">
        <v>0.13</v>
      </c>
      <c r="CL7" s="71">
        <v>6.23</v>
      </c>
      <c r="CM7" s="71">
        <v>0.44</v>
      </c>
      <c r="CN7" s="71">
        <v>0.878</v>
      </c>
      <c r="CO7" s="71">
        <v>5.5E-2</v>
      </c>
      <c r="CP7" s="71">
        <v>5.59</v>
      </c>
      <c r="CQ7" s="71">
        <v>0.35</v>
      </c>
      <c r="CR7" s="71">
        <v>1.012</v>
      </c>
      <c r="CS7" s="71">
        <v>6.7000000000000004E-2</v>
      </c>
      <c r="CT7" s="71">
        <v>2.66</v>
      </c>
      <c r="CU7" s="71">
        <v>0.16</v>
      </c>
      <c r="CV7" s="71">
        <v>0.34899999999999998</v>
      </c>
      <c r="CW7" s="71">
        <v>3.2000000000000001E-2</v>
      </c>
      <c r="CX7" s="71">
        <v>2.17</v>
      </c>
      <c r="CY7" s="71">
        <v>0.17</v>
      </c>
      <c r="CZ7" s="71">
        <v>0.28299999999999997</v>
      </c>
      <c r="DA7" s="71">
        <v>3.5000000000000003E-2</v>
      </c>
      <c r="DB7" s="71">
        <v>4.18</v>
      </c>
      <c r="DC7" s="71">
        <v>0.37</v>
      </c>
      <c r="DD7" s="71">
        <v>0.96599999999999997</v>
      </c>
      <c r="DE7" s="71">
        <v>0.08</v>
      </c>
      <c r="DF7" s="71">
        <v>1.24</v>
      </c>
      <c r="DG7" s="71">
        <v>0.12</v>
      </c>
      <c r="DH7" s="71">
        <v>1.1619999999999999</v>
      </c>
      <c r="DI7" s="71">
        <v>7.6999999999999999E-2</v>
      </c>
      <c r="DJ7" s="71">
        <v>0.36499999999999999</v>
      </c>
      <c r="DK7" s="71">
        <v>3.1E-2</v>
      </c>
    </row>
    <row r="8" spans="1:115" x14ac:dyDescent="0.3">
      <c r="A8" t="s">
        <v>266</v>
      </c>
      <c r="B8">
        <v>110</v>
      </c>
      <c r="C8">
        <v>916</v>
      </c>
      <c r="D8" t="s">
        <v>85</v>
      </c>
      <c r="E8" s="136">
        <v>12.548</v>
      </c>
      <c r="F8" s="3">
        <v>137.80000000000001</v>
      </c>
      <c r="G8" s="3">
        <v>4.0999999999999996</v>
      </c>
      <c r="H8" s="3">
        <v>125.8</v>
      </c>
      <c r="I8" s="3">
        <v>5.9</v>
      </c>
      <c r="J8" s="4">
        <v>0.80500000000000005</v>
      </c>
      <c r="K8" s="4">
        <v>9.6000000000000002E-2</v>
      </c>
      <c r="L8" s="4">
        <v>0.182</v>
      </c>
      <c r="M8" s="4">
        <v>6.4000000000000001E-2</v>
      </c>
      <c r="N8" s="4">
        <v>9.1999999999999998E-2</v>
      </c>
      <c r="O8" s="4">
        <v>0.01</v>
      </c>
      <c r="P8" s="3">
        <v>1.5149999999999999</v>
      </c>
      <c r="Q8" s="4">
        <v>7.5999999999999998E-2</v>
      </c>
      <c r="R8" s="4">
        <v>5.0999999999999997E-2</v>
      </c>
      <c r="S8" s="4">
        <v>1.6E-2</v>
      </c>
      <c r="T8" s="4">
        <v>0.183</v>
      </c>
      <c r="U8" s="4">
        <v>2.4E-2</v>
      </c>
      <c r="V8" s="4">
        <v>2.01E-2</v>
      </c>
      <c r="W8" s="4">
        <v>5.0000000000000001E-3</v>
      </c>
      <c r="X8" s="4">
        <v>1.14E-2</v>
      </c>
      <c r="Y8" s="4">
        <v>4.3E-3</v>
      </c>
      <c r="Z8" s="31">
        <v>6.3438999999999997</v>
      </c>
      <c r="AA8" s="38">
        <v>0.441</v>
      </c>
      <c r="AB8" s="38">
        <v>1.6E-2</v>
      </c>
      <c r="AC8" s="38">
        <v>0.159</v>
      </c>
      <c r="AD8" s="38">
        <v>1.7000000000000001E-2</v>
      </c>
      <c r="AF8" s="72">
        <v>2.4053333333333335</v>
      </c>
      <c r="AG8" s="72">
        <v>13.204266666666667</v>
      </c>
      <c r="AH8" s="72">
        <v>0.27539999999999998</v>
      </c>
      <c r="AI8" s="72">
        <v>10.843666666666666</v>
      </c>
      <c r="AJ8" s="72">
        <v>0.59276666666666677</v>
      </c>
      <c r="AK8" s="72">
        <v>2.8839333333333332</v>
      </c>
      <c r="AL8" s="72">
        <v>50.232900000000001</v>
      </c>
      <c r="AM8" s="72">
        <v>5.6599666666666666</v>
      </c>
      <c r="AN8" s="72">
        <v>11.629233333333334</v>
      </c>
      <c r="AO8" s="72">
        <v>0.37253333333333333</v>
      </c>
      <c r="AP8" s="72">
        <f t="shared" si="1"/>
        <v>0.23283333333333331</v>
      </c>
      <c r="AQ8" s="72">
        <v>2.2433333333333333E-2</v>
      </c>
      <c r="AR8" s="72">
        <v>1.6700000000000003E-2</v>
      </c>
      <c r="AS8" s="72">
        <f t="shared" si="2"/>
        <v>1.4521739130434787E-2</v>
      </c>
      <c r="AT8" s="72">
        <v>98.139099999999999</v>
      </c>
      <c r="AU8" s="72">
        <f t="shared" si="0"/>
        <v>0.50511265858074872</v>
      </c>
      <c r="AV8" s="71">
        <v>4.66</v>
      </c>
      <c r="AW8" s="71">
        <v>0.35</v>
      </c>
      <c r="AX8" s="71">
        <v>1.05</v>
      </c>
      <c r="AY8" s="71">
        <v>0.56000000000000005</v>
      </c>
      <c r="AZ8" s="71">
        <v>1319</v>
      </c>
      <c r="BA8" s="71">
        <v>72</v>
      </c>
      <c r="BB8" s="71">
        <v>27.57</v>
      </c>
      <c r="BC8" s="71">
        <v>0.85</v>
      </c>
      <c r="BD8" s="71">
        <v>275</v>
      </c>
      <c r="BE8" s="71">
        <v>13</v>
      </c>
      <c r="BF8" s="71">
        <v>103.3</v>
      </c>
      <c r="BG8" s="71">
        <v>5.2</v>
      </c>
      <c r="BH8" s="71">
        <v>39.700000000000003</v>
      </c>
      <c r="BI8" s="71">
        <v>1.6</v>
      </c>
      <c r="BJ8" s="71">
        <v>61.3</v>
      </c>
      <c r="BK8" s="71">
        <v>2.2999999999999998</v>
      </c>
      <c r="BL8" s="71">
        <v>9.06</v>
      </c>
      <c r="BM8" s="71">
        <v>0.49</v>
      </c>
      <c r="BN8" s="71">
        <v>347</v>
      </c>
      <c r="BO8" s="71">
        <v>16</v>
      </c>
      <c r="BP8" s="71">
        <v>23.4</v>
      </c>
      <c r="BQ8" s="71">
        <v>1</v>
      </c>
      <c r="BR8" s="71">
        <v>151.6</v>
      </c>
      <c r="BS8" s="71">
        <v>5.3</v>
      </c>
      <c r="BT8" s="71">
        <v>15.5</v>
      </c>
      <c r="BU8" s="71">
        <v>0.75</v>
      </c>
      <c r="BV8" s="71">
        <v>9.7100000000000006E-2</v>
      </c>
      <c r="BW8" s="71">
        <v>8.0000000000000002E-3</v>
      </c>
      <c r="BX8" s="71">
        <v>121.9</v>
      </c>
      <c r="BY8" s="71">
        <v>5.4</v>
      </c>
      <c r="BZ8" s="71">
        <v>13.74</v>
      </c>
      <c r="CA8" s="71">
        <v>0.47</v>
      </c>
      <c r="CB8" s="71">
        <v>32.200000000000003</v>
      </c>
      <c r="CC8" s="71">
        <v>1.1000000000000001</v>
      </c>
      <c r="CD8" s="71">
        <v>4.63</v>
      </c>
      <c r="CE8" s="71">
        <v>0.24</v>
      </c>
      <c r="CF8" s="71">
        <v>21.2</v>
      </c>
      <c r="CG8" s="71">
        <v>1</v>
      </c>
      <c r="CH8" s="71">
        <v>5.69</v>
      </c>
      <c r="CI8" s="71">
        <v>0.42</v>
      </c>
      <c r="CJ8" s="71">
        <v>1.9319999999999999</v>
      </c>
      <c r="CK8" s="71">
        <v>8.8999999999999996E-2</v>
      </c>
      <c r="CL8" s="71">
        <v>5.5</v>
      </c>
      <c r="CM8" s="71">
        <v>0.44</v>
      </c>
      <c r="CN8" s="71">
        <v>0.83</v>
      </c>
      <c r="CO8" s="71">
        <v>7.0999999999999994E-2</v>
      </c>
      <c r="CP8" s="71">
        <v>4.9000000000000004</v>
      </c>
      <c r="CQ8" s="71">
        <v>0.27</v>
      </c>
      <c r="CR8" s="71">
        <v>0.83899999999999997</v>
      </c>
      <c r="CS8" s="71">
        <v>6.9000000000000006E-2</v>
      </c>
      <c r="CT8" s="71">
        <v>2.3199999999999998</v>
      </c>
      <c r="CU8" s="71">
        <v>0.18</v>
      </c>
      <c r="CV8" s="71">
        <v>0.29799999999999999</v>
      </c>
      <c r="CW8" s="71">
        <v>3.3000000000000002E-2</v>
      </c>
      <c r="CX8" s="71">
        <v>1.91</v>
      </c>
      <c r="CY8" s="71">
        <v>0.22</v>
      </c>
      <c r="CZ8" s="71">
        <v>0.26500000000000001</v>
      </c>
      <c r="DA8" s="71">
        <v>3.2000000000000001E-2</v>
      </c>
      <c r="DB8" s="71">
        <v>4.0999999999999996</v>
      </c>
      <c r="DC8" s="71">
        <v>0.33</v>
      </c>
      <c r="DD8" s="71">
        <v>0.81599999999999995</v>
      </c>
      <c r="DE8" s="71">
        <v>0.06</v>
      </c>
      <c r="DF8" s="71">
        <v>1.095</v>
      </c>
      <c r="DG8" s="71">
        <v>9.5000000000000001E-2</v>
      </c>
      <c r="DH8" s="71">
        <v>1.0509999999999999</v>
      </c>
      <c r="DI8" s="71">
        <v>7.3999999999999996E-2</v>
      </c>
      <c r="DJ8" s="71">
        <v>0.317</v>
      </c>
      <c r="DK8" s="71">
        <v>3.4000000000000002E-2</v>
      </c>
    </row>
    <row r="9" spans="1:115" x14ac:dyDescent="0.3">
      <c r="A9" t="s">
        <v>266</v>
      </c>
      <c r="B9">
        <v>110</v>
      </c>
      <c r="C9">
        <v>916</v>
      </c>
      <c r="D9" t="s">
        <v>86</v>
      </c>
      <c r="E9" s="136">
        <v>23.073</v>
      </c>
      <c r="F9" s="3">
        <v>129.5</v>
      </c>
      <c r="G9" s="3">
        <v>4.3</v>
      </c>
      <c r="H9" s="3">
        <v>123.9</v>
      </c>
      <c r="I9" s="3">
        <v>4.9000000000000004</v>
      </c>
      <c r="J9" s="4">
        <v>0.76</v>
      </c>
      <c r="K9" s="4">
        <v>8.5999999999999993E-2</v>
      </c>
      <c r="L9" s="4">
        <v>0.17699999999999999</v>
      </c>
      <c r="M9" s="4">
        <v>4.7E-2</v>
      </c>
      <c r="N9" s="4"/>
      <c r="O9" s="4">
        <v>0.22</v>
      </c>
      <c r="P9" s="3">
        <v>1.5289999999999999</v>
      </c>
      <c r="Q9" s="4">
        <v>9.0999999999999998E-2</v>
      </c>
      <c r="R9" s="4">
        <v>5.3999999999999999E-2</v>
      </c>
      <c r="S9" s="4">
        <v>1.0999999999999999E-2</v>
      </c>
      <c r="T9" s="4">
        <v>0.185</v>
      </c>
      <c r="U9" s="4">
        <v>2.5000000000000001E-2</v>
      </c>
      <c r="V9" s="4">
        <v>2.3199999999999998E-2</v>
      </c>
      <c r="W9" s="4">
        <v>4.1000000000000003E-3</v>
      </c>
      <c r="X9" s="4">
        <v>9.5999999999999992E-3</v>
      </c>
      <c r="Y9" s="4">
        <v>2.3E-3</v>
      </c>
      <c r="Z9" s="31"/>
      <c r="AA9" s="38"/>
      <c r="AB9" s="38"/>
      <c r="AC9" s="38"/>
      <c r="AD9" s="38"/>
      <c r="AF9" s="72">
        <v>2.3557999999999999</v>
      </c>
      <c r="AG9" s="72">
        <v>13.237766666666666</v>
      </c>
      <c r="AH9" s="72">
        <v>0.29209999999999997</v>
      </c>
      <c r="AI9" s="72">
        <v>11.116833333333332</v>
      </c>
      <c r="AJ9" s="72">
        <v>0.53706666666666669</v>
      </c>
      <c r="AK9" s="72">
        <v>2.7761</v>
      </c>
      <c r="AL9" s="72">
        <v>50.240533333333332</v>
      </c>
      <c r="AM9" s="72">
        <v>6.5573000000000006</v>
      </c>
      <c r="AN9" s="72">
        <v>11.1304</v>
      </c>
      <c r="AO9" s="72">
        <v>0.3586333333333333</v>
      </c>
      <c r="AP9" s="72">
        <f t="shared" si="1"/>
        <v>0.22414583333333329</v>
      </c>
      <c r="AQ9" s="72">
        <v>2.1433333333333332E-2</v>
      </c>
      <c r="AR9" s="72">
        <v>1.6033333333333333E-2</v>
      </c>
      <c r="AS9" s="72">
        <f t="shared" si="2"/>
        <v>1.3942028985507247E-2</v>
      </c>
      <c r="AT9" s="72">
        <v>98.640033333333349</v>
      </c>
      <c r="AU9" s="72">
        <f t="shared" si="0"/>
        <v>0.55266745735810441</v>
      </c>
      <c r="AV9" s="71">
        <v>4.6900000000000004</v>
      </c>
      <c r="AW9" s="71">
        <v>0.25</v>
      </c>
      <c r="AX9" s="71">
        <v>0.9</v>
      </c>
      <c r="AY9" s="71">
        <v>0.33</v>
      </c>
      <c r="AZ9" s="71">
        <v>1306</v>
      </c>
      <c r="BA9" s="71">
        <v>57</v>
      </c>
      <c r="BB9" s="71">
        <v>27.87</v>
      </c>
      <c r="BC9" s="71">
        <v>0.73</v>
      </c>
      <c r="BD9" s="71">
        <v>307</v>
      </c>
      <c r="BE9" s="71">
        <v>11</v>
      </c>
      <c r="BF9" s="71">
        <v>168.8</v>
      </c>
      <c r="BG9" s="71">
        <v>7</v>
      </c>
      <c r="BH9" s="71">
        <v>42.3</v>
      </c>
      <c r="BI9" s="71">
        <v>1.8</v>
      </c>
      <c r="BJ9" s="71">
        <v>79.3</v>
      </c>
      <c r="BK9" s="71">
        <v>3.6</v>
      </c>
      <c r="BL9" s="71">
        <v>9.69</v>
      </c>
      <c r="BM9" s="71">
        <v>0.44</v>
      </c>
      <c r="BN9" s="71">
        <v>359</v>
      </c>
      <c r="BO9" s="71">
        <v>11</v>
      </c>
      <c r="BP9" s="71">
        <v>22.39</v>
      </c>
      <c r="BQ9" s="71">
        <v>0.74</v>
      </c>
      <c r="BR9" s="71">
        <v>144.1</v>
      </c>
      <c r="BS9" s="71">
        <v>4.2</v>
      </c>
      <c r="BT9" s="71">
        <v>15.39</v>
      </c>
      <c r="BU9" s="71">
        <v>0.67</v>
      </c>
      <c r="BV9" s="71">
        <v>9.8699999999999996E-2</v>
      </c>
      <c r="BW9" s="71">
        <v>6.7999999999999996E-3</v>
      </c>
      <c r="BX9" s="71">
        <v>123.6</v>
      </c>
      <c r="BY9" s="71">
        <v>5</v>
      </c>
      <c r="BZ9" s="71">
        <v>13.41</v>
      </c>
      <c r="CA9" s="71">
        <v>0.52</v>
      </c>
      <c r="CB9" s="71">
        <v>33.4</v>
      </c>
      <c r="CC9" s="71">
        <v>1.2</v>
      </c>
      <c r="CD9" s="71">
        <v>4.66</v>
      </c>
      <c r="CE9" s="71">
        <v>0.23</v>
      </c>
      <c r="CF9" s="71">
        <v>22.02</v>
      </c>
      <c r="CG9" s="71">
        <v>0.74</v>
      </c>
      <c r="CH9" s="71">
        <v>5.67</v>
      </c>
      <c r="CI9" s="71">
        <v>0.33</v>
      </c>
      <c r="CJ9" s="71">
        <v>1.9</v>
      </c>
      <c r="CK9" s="71">
        <v>0.11</v>
      </c>
      <c r="CL9" s="71">
        <v>5.1100000000000003</v>
      </c>
      <c r="CM9" s="71">
        <v>0.28000000000000003</v>
      </c>
      <c r="CN9" s="71">
        <v>0.79900000000000004</v>
      </c>
      <c r="CO9" s="71">
        <v>4.9000000000000002E-2</v>
      </c>
      <c r="CP9" s="71">
        <v>4.72</v>
      </c>
      <c r="CQ9" s="71">
        <v>0.28000000000000003</v>
      </c>
      <c r="CR9" s="71">
        <v>0.85899999999999999</v>
      </c>
      <c r="CS9" s="71">
        <v>4.5999999999999999E-2</v>
      </c>
      <c r="CT9" s="71">
        <v>2.2000000000000002</v>
      </c>
      <c r="CU9" s="71">
        <v>0.11</v>
      </c>
      <c r="CV9" s="71">
        <v>0.29399999999999998</v>
      </c>
      <c r="CW9" s="71">
        <v>2.7E-2</v>
      </c>
      <c r="CX9" s="71">
        <v>1.74</v>
      </c>
      <c r="CY9" s="71">
        <v>0.11</v>
      </c>
      <c r="CZ9" s="71">
        <v>0.24299999999999999</v>
      </c>
      <c r="DA9" s="71">
        <v>2.1000000000000001E-2</v>
      </c>
      <c r="DB9" s="71">
        <v>3.49</v>
      </c>
      <c r="DC9" s="71">
        <v>0.27</v>
      </c>
      <c r="DD9" s="71">
        <v>0.874</v>
      </c>
      <c r="DE9" s="71">
        <v>0.06</v>
      </c>
      <c r="DF9" s="71">
        <v>1.0900000000000001</v>
      </c>
      <c r="DG9" s="71">
        <v>9.8000000000000004E-2</v>
      </c>
      <c r="DH9" s="71">
        <v>0.95</v>
      </c>
      <c r="DI9" s="71">
        <v>6.9000000000000006E-2</v>
      </c>
      <c r="DJ9" s="71">
        <v>0.37</v>
      </c>
      <c r="DK9" s="71">
        <v>2.8000000000000001E-2</v>
      </c>
    </row>
    <row r="10" spans="1:115" x14ac:dyDescent="0.3">
      <c r="A10" t="s">
        <v>266</v>
      </c>
      <c r="B10">
        <v>110</v>
      </c>
      <c r="C10">
        <v>916</v>
      </c>
      <c r="D10" t="s">
        <v>87</v>
      </c>
      <c r="E10" s="136">
        <v>22.433</v>
      </c>
      <c r="F10" s="3">
        <v>127.8</v>
      </c>
      <c r="G10" s="3">
        <v>3.4</v>
      </c>
      <c r="H10" s="3">
        <v>121</v>
      </c>
      <c r="I10" s="3">
        <v>3.3</v>
      </c>
      <c r="J10" s="4">
        <v>0.76500000000000001</v>
      </c>
      <c r="K10" s="4">
        <v>7.0000000000000007E-2</v>
      </c>
      <c r="L10" s="4">
        <v>0.16600000000000001</v>
      </c>
      <c r="M10" s="4">
        <v>7.5999999999999998E-2</v>
      </c>
      <c r="N10" s="4">
        <v>9.1999999999999998E-2</v>
      </c>
      <c r="O10" s="4">
        <v>1.0999999999999999E-2</v>
      </c>
      <c r="P10" s="3">
        <v>1.5780000000000001</v>
      </c>
      <c r="Q10" s="4">
        <v>9.0999999999999998E-2</v>
      </c>
      <c r="R10" s="4">
        <v>4.3299999999999998E-2</v>
      </c>
      <c r="S10" s="4">
        <v>8.5000000000000006E-3</v>
      </c>
      <c r="T10" s="4">
        <v>0.17</v>
      </c>
      <c r="U10" s="4">
        <v>2.3E-2</v>
      </c>
      <c r="V10" s="4">
        <v>1.9800000000000002E-2</v>
      </c>
      <c r="W10" s="4">
        <v>3.8999999999999998E-3</v>
      </c>
      <c r="X10" s="4">
        <v>0.01</v>
      </c>
      <c r="Y10" s="4">
        <v>2.2000000000000001E-3</v>
      </c>
      <c r="Z10" s="31">
        <v>5.7046000000000001</v>
      </c>
      <c r="AA10" s="38">
        <v>0.40600000000000003</v>
      </c>
      <c r="AB10" s="38">
        <v>1.4E-2</v>
      </c>
      <c r="AC10" s="38">
        <v>0.157</v>
      </c>
      <c r="AD10" s="38">
        <v>1.7999999999999999E-2</v>
      </c>
      <c r="AF10" s="72">
        <v>2.3598666666666666</v>
      </c>
      <c r="AG10" s="72">
        <v>13.329933333333335</v>
      </c>
      <c r="AH10" s="72">
        <v>0.29543333333333338</v>
      </c>
      <c r="AI10" s="72">
        <v>10.977166666666667</v>
      </c>
      <c r="AJ10" s="72">
        <v>0.57046666666666668</v>
      </c>
      <c r="AK10" s="72">
        <v>2.7591999999999999</v>
      </c>
      <c r="AL10" s="72">
        <v>49.808</v>
      </c>
      <c r="AM10" s="72">
        <v>6.5322666666666676</v>
      </c>
      <c r="AN10" s="72">
        <v>11.166933333333333</v>
      </c>
      <c r="AO10" s="72">
        <v>0.33506666666666662</v>
      </c>
      <c r="AP10" s="72">
        <f t="shared" si="1"/>
        <v>0.20941666666666664</v>
      </c>
      <c r="AQ10" s="72">
        <v>2.2766666666666668E-2</v>
      </c>
      <c r="AR10" s="72">
        <v>1.6566666666666667E-2</v>
      </c>
      <c r="AS10" s="72">
        <f t="shared" si="2"/>
        <v>1.4405797101449277E-2</v>
      </c>
      <c r="AT10" s="72">
        <v>98.173633333333328</v>
      </c>
      <c r="AU10" s="72">
        <f t="shared" si="0"/>
        <v>0.5509110421360327</v>
      </c>
      <c r="AV10" s="71">
        <v>4.3</v>
      </c>
      <c r="AW10" s="71">
        <v>0.27</v>
      </c>
      <c r="AX10" s="71">
        <v>0.57999999999999996</v>
      </c>
      <c r="AY10" s="71">
        <v>0.22</v>
      </c>
      <c r="AZ10" s="71">
        <v>1258</v>
      </c>
      <c r="BA10" s="71">
        <v>39</v>
      </c>
      <c r="BB10" s="71">
        <v>29.99</v>
      </c>
      <c r="BC10" s="71">
        <v>0.76</v>
      </c>
      <c r="BD10" s="71">
        <v>303</v>
      </c>
      <c r="BE10" s="71">
        <v>13</v>
      </c>
      <c r="BF10" s="71">
        <v>164.5</v>
      </c>
      <c r="BG10" s="71">
        <v>6.5</v>
      </c>
      <c r="BH10" s="71">
        <v>42.6</v>
      </c>
      <c r="BI10" s="71">
        <v>1.6</v>
      </c>
      <c r="BJ10" s="71">
        <v>76.400000000000006</v>
      </c>
      <c r="BK10" s="71">
        <v>2.6</v>
      </c>
      <c r="BL10" s="71">
        <v>9.09</v>
      </c>
      <c r="BM10" s="71">
        <v>0.35</v>
      </c>
      <c r="BN10" s="71">
        <v>364</v>
      </c>
      <c r="BO10" s="71">
        <v>11</v>
      </c>
      <c r="BP10" s="71">
        <v>24.33</v>
      </c>
      <c r="BQ10" s="71">
        <v>0.71</v>
      </c>
      <c r="BR10" s="71">
        <v>156.69999999999999</v>
      </c>
      <c r="BS10" s="71">
        <v>4.5999999999999996</v>
      </c>
      <c r="BT10" s="71">
        <v>15.53</v>
      </c>
      <c r="BU10" s="71">
        <v>0.54</v>
      </c>
      <c r="BV10" s="71">
        <v>9.7000000000000003E-2</v>
      </c>
      <c r="BW10" s="71">
        <v>4.4000000000000003E-3</v>
      </c>
      <c r="BX10" s="71">
        <v>123.3</v>
      </c>
      <c r="BY10" s="71">
        <v>3.9</v>
      </c>
      <c r="BZ10" s="71">
        <v>13.86</v>
      </c>
      <c r="CA10" s="71">
        <v>0.4</v>
      </c>
      <c r="CB10" s="71">
        <v>32.799999999999997</v>
      </c>
      <c r="CC10" s="71">
        <v>0.96</v>
      </c>
      <c r="CD10" s="71">
        <v>4.82</v>
      </c>
      <c r="CE10" s="71">
        <v>0.17</v>
      </c>
      <c r="CF10" s="71">
        <v>23.04</v>
      </c>
      <c r="CG10" s="71">
        <v>0.86</v>
      </c>
      <c r="CH10" s="71">
        <v>5.86</v>
      </c>
      <c r="CI10" s="71">
        <v>0.37</v>
      </c>
      <c r="CJ10" s="71">
        <v>2.0049999999999999</v>
      </c>
      <c r="CK10" s="71">
        <v>8.1000000000000003E-2</v>
      </c>
      <c r="CL10" s="71">
        <v>5.73</v>
      </c>
      <c r="CM10" s="71">
        <v>0.28999999999999998</v>
      </c>
      <c r="CN10" s="71">
        <v>0.876</v>
      </c>
      <c r="CO10" s="71">
        <v>4.8000000000000001E-2</v>
      </c>
      <c r="CP10" s="71">
        <v>5.0199999999999996</v>
      </c>
      <c r="CQ10" s="71">
        <v>0.2</v>
      </c>
      <c r="CR10" s="71">
        <v>0.90900000000000003</v>
      </c>
      <c r="CS10" s="71">
        <v>5.8000000000000003E-2</v>
      </c>
      <c r="CT10" s="71">
        <v>2.5299999999999998</v>
      </c>
      <c r="CU10" s="71">
        <v>0.14000000000000001</v>
      </c>
      <c r="CV10" s="71">
        <v>0.28399999999999997</v>
      </c>
      <c r="CW10" s="71">
        <v>2.7E-2</v>
      </c>
      <c r="CX10" s="71">
        <v>1.96</v>
      </c>
      <c r="CY10" s="71">
        <v>0.14000000000000001</v>
      </c>
      <c r="CZ10" s="71">
        <v>0.28799999999999998</v>
      </c>
      <c r="DA10" s="71">
        <v>2.5999999999999999E-2</v>
      </c>
      <c r="DB10" s="71">
        <v>4.21</v>
      </c>
      <c r="DC10" s="71">
        <v>0.28000000000000003</v>
      </c>
      <c r="DD10" s="71">
        <v>0.95499999999999996</v>
      </c>
      <c r="DE10" s="71">
        <v>5.7000000000000002E-2</v>
      </c>
      <c r="DF10" s="71">
        <v>1.0589999999999999</v>
      </c>
      <c r="DG10" s="71">
        <v>7.5999999999999998E-2</v>
      </c>
      <c r="DH10" s="71">
        <v>1.089</v>
      </c>
      <c r="DI10" s="71">
        <v>6.6000000000000003E-2</v>
      </c>
      <c r="DJ10" s="71">
        <v>0.35899999999999999</v>
      </c>
      <c r="DK10" s="71">
        <v>0.03</v>
      </c>
    </row>
    <row r="11" spans="1:115" x14ac:dyDescent="0.3">
      <c r="A11" t="s">
        <v>266</v>
      </c>
      <c r="B11">
        <v>110</v>
      </c>
      <c r="C11">
        <v>916</v>
      </c>
      <c r="D11" t="s">
        <v>88</v>
      </c>
      <c r="E11" s="136">
        <v>20.568000000000001</v>
      </c>
      <c r="F11" s="3">
        <v>96.3</v>
      </c>
      <c r="G11" s="3">
        <v>4</v>
      </c>
      <c r="H11" s="3">
        <v>121.6</v>
      </c>
      <c r="I11" s="3">
        <v>4.3</v>
      </c>
      <c r="J11" s="4">
        <v>0.74399999999999999</v>
      </c>
      <c r="K11" s="4">
        <v>8.3000000000000004E-2</v>
      </c>
      <c r="L11" s="4">
        <v>0.13800000000000001</v>
      </c>
      <c r="M11" s="4">
        <v>5.0999999999999997E-2</v>
      </c>
      <c r="N11" s="4">
        <v>8.7999999999999995E-2</v>
      </c>
      <c r="O11" s="4">
        <v>1.2999999999999999E-2</v>
      </c>
      <c r="P11" s="3">
        <v>1.5129999999999999</v>
      </c>
      <c r="Q11" s="4">
        <v>8.5999999999999993E-2</v>
      </c>
      <c r="R11" s="4">
        <v>4.65E-2</v>
      </c>
      <c r="S11" s="4">
        <v>9.2999999999999992E-3</v>
      </c>
      <c r="T11" s="4">
        <v>0.16900000000000001</v>
      </c>
      <c r="U11" s="4">
        <v>2.1999999999999999E-2</v>
      </c>
      <c r="V11" s="4">
        <v>1.9900000000000001E-2</v>
      </c>
      <c r="W11" s="4">
        <v>3.3E-3</v>
      </c>
      <c r="X11" s="4">
        <v>9.7999999999999997E-3</v>
      </c>
      <c r="Y11" s="4">
        <v>2.0999999999999999E-3</v>
      </c>
      <c r="Z11" s="31"/>
      <c r="AA11" s="38"/>
      <c r="AB11" s="38"/>
      <c r="AC11" s="38"/>
      <c r="AD11" s="38"/>
      <c r="AF11" s="72">
        <v>2.4163000000000001</v>
      </c>
      <c r="AG11" s="72">
        <v>13.408700000000001</v>
      </c>
      <c r="AH11" s="72">
        <v>0.25679999999999997</v>
      </c>
      <c r="AI11" s="72">
        <v>11.043133333333335</v>
      </c>
      <c r="AJ11" s="72">
        <v>0.55933333333333335</v>
      </c>
      <c r="AK11" s="72">
        <v>2.7495333333333334</v>
      </c>
      <c r="AL11" s="72">
        <v>49.735233333333333</v>
      </c>
      <c r="AM11" s="72">
        <v>6.1862333333333339</v>
      </c>
      <c r="AN11" s="72">
        <v>11.207533333333336</v>
      </c>
      <c r="AO11" s="72">
        <v>0.36333333333333329</v>
      </c>
      <c r="AP11" s="72">
        <f t="shared" si="1"/>
        <v>0.2270833333333333</v>
      </c>
      <c r="AQ11" s="72">
        <v>2.0866666666666669E-2</v>
      </c>
      <c r="AR11" s="72">
        <v>1.6366666666666665E-2</v>
      </c>
      <c r="AS11" s="72">
        <f t="shared" si="2"/>
        <v>1.4231884057971014E-2</v>
      </c>
      <c r="AT11" s="72">
        <v>97.963300000000004</v>
      </c>
      <c r="AU11" s="72">
        <f t="shared" si="0"/>
        <v>0.53650881076477752</v>
      </c>
      <c r="AV11" s="71">
        <v>4.51</v>
      </c>
      <c r="AW11" s="71">
        <v>0.34</v>
      </c>
      <c r="AX11" s="71">
        <v>0.79</v>
      </c>
      <c r="AY11" s="71">
        <v>0.28000000000000003</v>
      </c>
      <c r="AZ11" s="71">
        <v>1240</v>
      </c>
      <c r="BA11" s="71">
        <v>40</v>
      </c>
      <c r="BB11" s="71">
        <v>29.29</v>
      </c>
      <c r="BC11" s="71">
        <v>0.67</v>
      </c>
      <c r="BD11" s="71">
        <v>301</v>
      </c>
      <c r="BE11" s="71">
        <v>12</v>
      </c>
      <c r="BF11" s="71">
        <v>176.9</v>
      </c>
      <c r="BG11" s="71">
        <v>7.5</v>
      </c>
      <c r="BH11" s="71">
        <v>41.8</v>
      </c>
      <c r="BI11" s="71">
        <v>1.3</v>
      </c>
      <c r="BJ11" s="71">
        <v>77.2</v>
      </c>
      <c r="BK11" s="71">
        <v>3.6</v>
      </c>
      <c r="BL11" s="71">
        <v>9.39</v>
      </c>
      <c r="BM11" s="71">
        <v>0.34</v>
      </c>
      <c r="BN11" s="71">
        <v>362</v>
      </c>
      <c r="BO11" s="71">
        <v>11</v>
      </c>
      <c r="BP11" s="71">
        <v>23.96</v>
      </c>
      <c r="BQ11" s="71">
        <v>0.75</v>
      </c>
      <c r="BR11" s="71">
        <v>153.1</v>
      </c>
      <c r="BS11" s="71">
        <v>5.0999999999999996</v>
      </c>
      <c r="BT11" s="71">
        <v>15.61</v>
      </c>
      <c r="BU11" s="71">
        <v>0.61</v>
      </c>
      <c r="BV11" s="71">
        <v>9.6500000000000002E-2</v>
      </c>
      <c r="BW11" s="71">
        <v>9.2999999999999992E-3</v>
      </c>
      <c r="BX11" s="71">
        <v>121.8</v>
      </c>
      <c r="BY11" s="71">
        <v>6.2</v>
      </c>
      <c r="BZ11" s="71">
        <v>13.7</v>
      </c>
      <c r="CA11" s="71">
        <v>0.52</v>
      </c>
      <c r="CB11" s="71">
        <v>31.7</v>
      </c>
      <c r="CC11" s="71">
        <v>1.2</v>
      </c>
      <c r="CD11" s="71">
        <v>4.67</v>
      </c>
      <c r="CE11" s="71">
        <v>0.2</v>
      </c>
      <c r="CF11" s="71">
        <v>21.9</v>
      </c>
      <c r="CG11" s="71">
        <v>1.1000000000000001</v>
      </c>
      <c r="CH11" s="71">
        <v>6</v>
      </c>
      <c r="CI11" s="71">
        <v>0.37</v>
      </c>
      <c r="CJ11" s="71">
        <v>1.95</v>
      </c>
      <c r="CK11" s="71">
        <v>0.12</v>
      </c>
      <c r="CL11" s="71">
        <v>5.58</v>
      </c>
      <c r="CM11" s="71">
        <v>0.3</v>
      </c>
      <c r="CN11" s="71">
        <v>0.86399999999999999</v>
      </c>
      <c r="CO11" s="71">
        <v>4.7E-2</v>
      </c>
      <c r="CP11" s="71">
        <v>5.05</v>
      </c>
      <c r="CQ11" s="71">
        <v>0.23</v>
      </c>
      <c r="CR11" s="71">
        <v>0.89100000000000001</v>
      </c>
      <c r="CS11" s="71">
        <v>6.4000000000000001E-2</v>
      </c>
      <c r="CT11" s="71">
        <v>2.35</v>
      </c>
      <c r="CU11" s="71">
        <v>0.15</v>
      </c>
      <c r="CV11" s="71">
        <v>0.312</v>
      </c>
      <c r="CW11" s="71">
        <v>3.2000000000000001E-2</v>
      </c>
      <c r="CX11" s="71">
        <v>1.93</v>
      </c>
      <c r="CY11" s="71">
        <v>0.12</v>
      </c>
      <c r="CZ11" s="71">
        <v>0.25800000000000001</v>
      </c>
      <c r="DA11" s="71">
        <v>0.02</v>
      </c>
      <c r="DB11" s="71">
        <v>3.76</v>
      </c>
      <c r="DC11" s="71">
        <v>0.27</v>
      </c>
      <c r="DD11" s="71">
        <v>0.85299999999999998</v>
      </c>
      <c r="DE11" s="71">
        <v>6.0999999999999999E-2</v>
      </c>
      <c r="DF11" s="71">
        <v>1.127</v>
      </c>
      <c r="DG11" s="71">
        <v>8.8999999999999996E-2</v>
      </c>
      <c r="DH11" s="71">
        <v>1.081</v>
      </c>
      <c r="DI11" s="71">
        <v>7.3999999999999996E-2</v>
      </c>
      <c r="DJ11" s="71">
        <v>0.34300000000000003</v>
      </c>
      <c r="DK11" s="71">
        <v>3.2000000000000001E-2</v>
      </c>
    </row>
    <row r="12" spans="1:115" x14ac:dyDescent="0.3">
      <c r="A12" t="s">
        <v>266</v>
      </c>
      <c r="B12">
        <v>110</v>
      </c>
      <c r="C12">
        <v>916</v>
      </c>
      <c r="D12" t="s">
        <v>89</v>
      </c>
      <c r="E12" s="136">
        <v>22.677</v>
      </c>
      <c r="F12" s="3">
        <v>104.2</v>
      </c>
      <c r="G12" s="3">
        <v>3</v>
      </c>
      <c r="H12" s="3">
        <v>123.1</v>
      </c>
      <c r="I12" s="3">
        <v>4</v>
      </c>
      <c r="J12" s="4">
        <v>0.75600000000000001</v>
      </c>
      <c r="K12" s="4">
        <v>7.1999999999999995E-2</v>
      </c>
      <c r="L12" s="4">
        <v>0.14899999999999999</v>
      </c>
      <c r="M12" s="4">
        <v>5.8000000000000003E-2</v>
      </c>
      <c r="N12" s="4">
        <v>8.8999999999999996E-2</v>
      </c>
      <c r="O12" s="4">
        <v>9.4000000000000004E-3</v>
      </c>
      <c r="P12" s="3">
        <v>1.542</v>
      </c>
      <c r="Q12" s="4">
        <v>7.1999999999999995E-2</v>
      </c>
      <c r="R12" s="4">
        <v>5.3999999999999999E-2</v>
      </c>
      <c r="S12" s="4">
        <v>1.2E-2</v>
      </c>
      <c r="T12" s="4">
        <v>0.154</v>
      </c>
      <c r="U12" s="4">
        <v>1.2999999999999999E-2</v>
      </c>
      <c r="V12" s="4">
        <v>2.2100000000000002E-2</v>
      </c>
      <c r="W12" s="4">
        <v>3.3E-3</v>
      </c>
      <c r="X12" s="4">
        <v>1.09E-2</v>
      </c>
      <c r="Y12" s="4">
        <v>2.2000000000000001E-3</v>
      </c>
      <c r="Z12" s="31">
        <v>6.2565999999999997</v>
      </c>
      <c r="AA12" s="38">
        <v>0.41399999999999998</v>
      </c>
      <c r="AB12" s="38">
        <v>1.7999999999999999E-2</v>
      </c>
      <c r="AC12" s="38">
        <v>0.14199999999999999</v>
      </c>
      <c r="AD12" s="38">
        <v>2.1999999999999999E-2</v>
      </c>
      <c r="AF12" s="72">
        <v>2.2822</v>
      </c>
      <c r="AG12" s="72">
        <v>13.376600000000002</v>
      </c>
      <c r="AH12" s="72">
        <v>0.28286666666666666</v>
      </c>
      <c r="AI12" s="72">
        <v>11.032500000000001</v>
      </c>
      <c r="AJ12" s="72">
        <v>0.53749999999999998</v>
      </c>
      <c r="AK12" s="72">
        <v>2.7580000000000005</v>
      </c>
      <c r="AL12" s="72">
        <v>50.153766666666662</v>
      </c>
      <c r="AM12" s="72">
        <v>6.5010666666666665</v>
      </c>
      <c r="AN12" s="72">
        <v>11.135166666666668</v>
      </c>
      <c r="AO12" s="72">
        <v>0.37223333333333325</v>
      </c>
      <c r="AP12" s="72">
        <f t="shared" si="1"/>
        <v>0.23264583333333327</v>
      </c>
      <c r="AQ12" s="72">
        <v>2.3133333333333336E-2</v>
      </c>
      <c r="AR12" s="72">
        <v>1.5600000000000001E-2</v>
      </c>
      <c r="AS12" s="72">
        <f t="shared" si="2"/>
        <v>1.3565217391304349E-2</v>
      </c>
      <c r="AT12" s="72">
        <v>98.470666666666659</v>
      </c>
      <c r="AU12" s="72">
        <f t="shared" si="0"/>
        <v>0.55043127789324608</v>
      </c>
      <c r="AV12" s="71">
        <v>3.48</v>
      </c>
      <c r="AW12" s="71">
        <v>0.23</v>
      </c>
      <c r="AX12" s="71">
        <v>0.87</v>
      </c>
      <c r="AY12" s="71">
        <v>0.26</v>
      </c>
      <c r="AZ12" s="71">
        <v>1281</v>
      </c>
      <c r="BA12" s="71">
        <v>56</v>
      </c>
      <c r="BB12" s="71">
        <v>28.84</v>
      </c>
      <c r="BC12" s="71">
        <v>0.72</v>
      </c>
      <c r="BD12" s="71">
        <v>297.39999999999998</v>
      </c>
      <c r="BE12" s="71">
        <v>9.1999999999999993</v>
      </c>
      <c r="BF12" s="71">
        <v>165.1</v>
      </c>
      <c r="BG12" s="71">
        <v>5.7</v>
      </c>
      <c r="BH12" s="71">
        <v>41</v>
      </c>
      <c r="BI12" s="71">
        <v>1.7</v>
      </c>
      <c r="BJ12" s="71">
        <v>73.900000000000006</v>
      </c>
      <c r="BK12" s="71">
        <v>2.9</v>
      </c>
      <c r="BL12" s="71">
        <v>9.44</v>
      </c>
      <c r="BM12" s="71">
        <v>0.28999999999999998</v>
      </c>
      <c r="BN12" s="71">
        <v>368</v>
      </c>
      <c r="BO12" s="71">
        <v>9.4</v>
      </c>
      <c r="BP12" s="71">
        <v>23.46</v>
      </c>
      <c r="BQ12" s="71">
        <v>0.57999999999999996</v>
      </c>
      <c r="BR12" s="71">
        <v>152.80000000000001</v>
      </c>
      <c r="BS12" s="71">
        <v>3.6</v>
      </c>
      <c r="BT12" s="71">
        <v>15.3</v>
      </c>
      <c r="BU12" s="71">
        <v>0.49</v>
      </c>
      <c r="BV12" s="71">
        <v>9.4700000000000006E-2</v>
      </c>
      <c r="BW12" s="71">
        <v>6.4000000000000003E-3</v>
      </c>
      <c r="BX12" s="71">
        <v>120.6</v>
      </c>
      <c r="BY12" s="71">
        <v>4.8</v>
      </c>
      <c r="BZ12" s="71">
        <v>13.5</v>
      </c>
      <c r="CA12" s="71">
        <v>0.42</v>
      </c>
      <c r="CB12" s="71">
        <v>32</v>
      </c>
      <c r="CC12" s="71">
        <v>1.1000000000000001</v>
      </c>
      <c r="CD12" s="71">
        <v>4.5599999999999996</v>
      </c>
      <c r="CE12" s="71">
        <v>0.16</v>
      </c>
      <c r="CF12" s="71">
        <v>22.38</v>
      </c>
      <c r="CG12" s="71">
        <v>0.71</v>
      </c>
      <c r="CH12" s="71">
        <v>5.64</v>
      </c>
      <c r="CI12" s="71">
        <v>0.26</v>
      </c>
      <c r="CJ12" s="71">
        <v>1.915</v>
      </c>
      <c r="CK12" s="71">
        <v>8.4000000000000005E-2</v>
      </c>
      <c r="CL12" s="71">
        <v>5.62</v>
      </c>
      <c r="CM12" s="71">
        <v>0.28000000000000003</v>
      </c>
      <c r="CN12" s="71">
        <v>0.84899999999999998</v>
      </c>
      <c r="CO12" s="71">
        <v>4.1000000000000002E-2</v>
      </c>
      <c r="CP12" s="71">
        <v>4.8099999999999996</v>
      </c>
      <c r="CQ12" s="71">
        <v>0.22</v>
      </c>
      <c r="CR12" s="71">
        <v>0.93899999999999995</v>
      </c>
      <c r="CS12" s="71">
        <v>4.1000000000000002E-2</v>
      </c>
      <c r="CT12" s="71">
        <v>2.38</v>
      </c>
      <c r="CU12" s="71">
        <v>0.13</v>
      </c>
      <c r="CV12" s="71">
        <v>0.29399999999999998</v>
      </c>
      <c r="CW12" s="71">
        <v>2.1000000000000001E-2</v>
      </c>
      <c r="CX12" s="71">
        <v>1.97</v>
      </c>
      <c r="CY12" s="71">
        <v>0.15</v>
      </c>
      <c r="CZ12" s="71">
        <v>0.27300000000000002</v>
      </c>
      <c r="DA12" s="71">
        <v>1.7000000000000001E-2</v>
      </c>
      <c r="DB12" s="71">
        <v>3.89</v>
      </c>
      <c r="DC12" s="71">
        <v>0.21</v>
      </c>
      <c r="DD12" s="71">
        <v>0.88800000000000001</v>
      </c>
      <c r="DE12" s="71">
        <v>5.1999999999999998E-2</v>
      </c>
      <c r="DF12" s="71">
        <v>1.0680000000000001</v>
      </c>
      <c r="DG12" s="71">
        <v>6.7000000000000004E-2</v>
      </c>
      <c r="DH12" s="71">
        <v>1.052</v>
      </c>
      <c r="DI12" s="71">
        <v>5.3999999999999999E-2</v>
      </c>
      <c r="DJ12" s="71">
        <v>0.34499999999999997</v>
      </c>
      <c r="DK12" s="71">
        <v>2.5000000000000001E-2</v>
      </c>
    </row>
    <row r="13" spans="1:115" x14ac:dyDescent="0.3">
      <c r="A13" t="s">
        <v>266</v>
      </c>
      <c r="B13">
        <v>110</v>
      </c>
      <c r="C13">
        <v>916</v>
      </c>
      <c r="D13" t="s">
        <v>90</v>
      </c>
      <c r="E13" s="136">
        <v>22.907</v>
      </c>
      <c r="F13" s="3">
        <v>125.7</v>
      </c>
      <c r="G13" s="3">
        <v>5.8</v>
      </c>
      <c r="H13" s="3">
        <v>119.4</v>
      </c>
      <c r="I13" s="3">
        <v>4.3</v>
      </c>
      <c r="J13" s="4">
        <v>0.755</v>
      </c>
      <c r="K13" s="4">
        <v>8.1000000000000003E-2</v>
      </c>
      <c r="L13" s="4">
        <v>0.14599999999999999</v>
      </c>
      <c r="M13" s="4">
        <v>4.1000000000000002E-2</v>
      </c>
      <c r="N13" s="4">
        <v>9.4E-2</v>
      </c>
      <c r="O13" s="4">
        <v>1.2E-2</v>
      </c>
      <c r="P13" s="3">
        <v>1.4930000000000001</v>
      </c>
      <c r="Q13" s="4">
        <v>7.6999999999999999E-2</v>
      </c>
      <c r="R13" s="4">
        <v>5.16E-2</v>
      </c>
      <c r="S13" s="4">
        <v>8.6E-3</v>
      </c>
      <c r="T13" s="4">
        <v>0.18099999999999999</v>
      </c>
      <c r="U13" s="4">
        <v>2.1000000000000001E-2</v>
      </c>
      <c r="V13" s="4">
        <v>1.7500000000000002E-2</v>
      </c>
      <c r="W13" s="4">
        <v>3.2000000000000002E-3</v>
      </c>
      <c r="X13" s="4">
        <v>1.23E-2</v>
      </c>
      <c r="Y13" s="4">
        <v>2.5000000000000001E-3</v>
      </c>
      <c r="Z13" s="31">
        <v>6.6402999999999999</v>
      </c>
      <c r="AA13" s="38">
        <v>0.41399999999999998</v>
      </c>
      <c r="AB13" s="38">
        <v>1.6E-2</v>
      </c>
      <c r="AC13" s="38">
        <v>0.14499999999999999</v>
      </c>
      <c r="AD13" s="38">
        <v>2.1000000000000001E-2</v>
      </c>
      <c r="AF13" s="72">
        <v>2.4234333333333331</v>
      </c>
      <c r="AG13" s="72">
        <v>13.376566666666667</v>
      </c>
      <c r="AH13" s="72">
        <v>0.27629999999999999</v>
      </c>
      <c r="AI13" s="72">
        <v>11.057433333333334</v>
      </c>
      <c r="AJ13" s="72">
        <v>0.54833333333333334</v>
      </c>
      <c r="AK13" s="72">
        <v>2.7621333333333333</v>
      </c>
      <c r="AL13" s="72">
        <v>49.908833333333327</v>
      </c>
      <c r="AM13" s="72">
        <v>6.0413666666666659</v>
      </c>
      <c r="AN13" s="72">
        <v>11.171066666666666</v>
      </c>
      <c r="AO13" s="72">
        <v>0.38096666666666668</v>
      </c>
      <c r="AP13" s="72">
        <f t="shared" si="1"/>
        <v>0.23810416666666667</v>
      </c>
      <c r="AQ13" s="72">
        <v>2.6466666666666666E-2</v>
      </c>
      <c r="AR13" s="72">
        <v>1.5866666666666668E-2</v>
      </c>
      <c r="AS13" s="72">
        <f t="shared" si="2"/>
        <v>1.3797101449275364E-2</v>
      </c>
      <c r="AT13" s="72">
        <v>97.988733333333343</v>
      </c>
      <c r="AU13" s="72">
        <f t="shared" si="0"/>
        <v>0.53142316648183663</v>
      </c>
      <c r="AV13" s="71">
        <v>4.25</v>
      </c>
      <c r="AW13" s="71">
        <v>0.31</v>
      </c>
      <c r="AX13" s="71">
        <v>0.77</v>
      </c>
      <c r="AY13" s="71">
        <v>0.27</v>
      </c>
      <c r="AZ13" s="71">
        <v>1295</v>
      </c>
      <c r="BA13" s="71">
        <v>48</v>
      </c>
      <c r="BB13" s="71">
        <v>29.5</v>
      </c>
      <c r="BC13" s="71">
        <v>0.66</v>
      </c>
      <c r="BD13" s="71">
        <v>291</v>
      </c>
      <c r="BE13" s="71">
        <v>13</v>
      </c>
      <c r="BF13" s="71">
        <v>165.2</v>
      </c>
      <c r="BG13" s="71">
        <v>7.1</v>
      </c>
      <c r="BH13" s="71">
        <v>42.6</v>
      </c>
      <c r="BI13" s="71">
        <v>2.5</v>
      </c>
      <c r="BJ13" s="71">
        <v>76.7</v>
      </c>
      <c r="BK13" s="71">
        <v>4.5999999999999996</v>
      </c>
      <c r="BL13" s="71">
        <v>9.48</v>
      </c>
      <c r="BM13" s="71">
        <v>0.41</v>
      </c>
      <c r="BN13" s="71">
        <v>359</v>
      </c>
      <c r="BO13" s="71">
        <v>11</v>
      </c>
      <c r="BP13" s="71">
        <v>22.43</v>
      </c>
      <c r="BQ13" s="71">
        <v>0.6</v>
      </c>
      <c r="BR13" s="71">
        <v>148.6</v>
      </c>
      <c r="BS13" s="71">
        <v>5.0999999999999996</v>
      </c>
      <c r="BT13" s="71">
        <v>15.3</v>
      </c>
      <c r="BU13" s="71">
        <v>0.64</v>
      </c>
      <c r="BV13" s="71">
        <v>9.3700000000000006E-2</v>
      </c>
      <c r="BW13" s="71">
        <v>8.2000000000000007E-3</v>
      </c>
      <c r="BX13" s="71">
        <v>121.5</v>
      </c>
      <c r="BY13" s="71">
        <v>5.8</v>
      </c>
      <c r="BZ13" s="71">
        <v>13.38</v>
      </c>
      <c r="CA13" s="71">
        <v>0.49</v>
      </c>
      <c r="CB13" s="71">
        <v>31.92</v>
      </c>
      <c r="CC13" s="71">
        <v>0.84</v>
      </c>
      <c r="CD13" s="71">
        <v>4.51</v>
      </c>
      <c r="CE13" s="71">
        <v>0.16</v>
      </c>
      <c r="CF13" s="71">
        <v>22.18</v>
      </c>
      <c r="CG13" s="71">
        <v>0.81</v>
      </c>
      <c r="CH13" s="71">
        <v>5.72</v>
      </c>
      <c r="CI13" s="71">
        <v>0.42</v>
      </c>
      <c r="CJ13" s="71">
        <v>1.85</v>
      </c>
      <c r="CK13" s="71">
        <v>0.11</v>
      </c>
      <c r="CL13" s="71">
        <v>5.48</v>
      </c>
      <c r="CM13" s="71">
        <v>0.35</v>
      </c>
      <c r="CN13" s="71">
        <v>0.81399999999999995</v>
      </c>
      <c r="CO13" s="71">
        <v>5.3999999999999999E-2</v>
      </c>
      <c r="CP13" s="71">
        <v>4.7300000000000004</v>
      </c>
      <c r="CQ13" s="71">
        <v>0.25</v>
      </c>
      <c r="CR13" s="71">
        <v>0.89600000000000002</v>
      </c>
      <c r="CS13" s="71">
        <v>5.8999999999999997E-2</v>
      </c>
      <c r="CT13" s="71">
        <v>2.14</v>
      </c>
      <c r="CU13" s="71">
        <v>0.12</v>
      </c>
      <c r="CV13" s="71">
        <v>0.28999999999999998</v>
      </c>
      <c r="CW13" s="71">
        <v>2.5000000000000001E-2</v>
      </c>
      <c r="CX13" s="71">
        <v>1.94</v>
      </c>
      <c r="CY13" s="71">
        <v>0.16</v>
      </c>
      <c r="CZ13" s="71">
        <v>0.26900000000000002</v>
      </c>
      <c r="DA13" s="71">
        <v>2.5000000000000001E-2</v>
      </c>
      <c r="DB13" s="71">
        <v>3.62</v>
      </c>
      <c r="DC13" s="71">
        <v>0.28999999999999998</v>
      </c>
      <c r="DD13" s="71">
        <v>0.90200000000000002</v>
      </c>
      <c r="DE13" s="71">
        <v>6.5000000000000002E-2</v>
      </c>
      <c r="DF13" s="71">
        <v>1.101</v>
      </c>
      <c r="DG13" s="71">
        <v>9.1999999999999998E-2</v>
      </c>
      <c r="DH13" s="71">
        <v>0.96299999999999997</v>
      </c>
      <c r="DI13" s="71">
        <v>5.1999999999999998E-2</v>
      </c>
      <c r="DJ13" s="71">
        <v>0.34699999999999998</v>
      </c>
      <c r="DK13" s="71">
        <v>0.03</v>
      </c>
    </row>
    <row r="14" spans="1:115" x14ac:dyDescent="0.3">
      <c r="A14" t="s">
        <v>266</v>
      </c>
      <c r="B14">
        <v>110</v>
      </c>
      <c r="C14">
        <v>910</v>
      </c>
      <c r="D14" t="s">
        <v>91</v>
      </c>
      <c r="E14" s="136">
        <v>16.981000000000002</v>
      </c>
      <c r="F14" s="3">
        <v>112.1</v>
      </c>
      <c r="G14" s="3">
        <v>5.2</v>
      </c>
      <c r="H14" s="3">
        <v>98.8</v>
      </c>
      <c r="I14" s="3">
        <v>7.1</v>
      </c>
      <c r="J14" s="4">
        <v>0.624</v>
      </c>
      <c r="K14" s="4">
        <v>8.5000000000000006E-2</v>
      </c>
      <c r="L14" s="4">
        <v>5.6000000000000001E-2</v>
      </c>
      <c r="M14" s="4">
        <v>3.7999999999999999E-2</v>
      </c>
      <c r="N14" s="4">
        <v>8.1000000000000003E-2</v>
      </c>
      <c r="O14" s="4">
        <v>1.0999999999999999E-2</v>
      </c>
      <c r="P14" s="3">
        <v>1.22</v>
      </c>
      <c r="Q14" s="4">
        <v>8.7999999999999995E-2</v>
      </c>
      <c r="R14" s="4">
        <v>4.5999999999999999E-2</v>
      </c>
      <c r="S14" s="4">
        <v>9.4999999999999998E-3</v>
      </c>
      <c r="T14" s="4">
        <v>0.14199999999999999</v>
      </c>
      <c r="U14" s="4">
        <v>2.7E-2</v>
      </c>
      <c r="V14" s="4">
        <v>1.41E-2</v>
      </c>
      <c r="W14" s="4">
        <v>3.0000000000000001E-3</v>
      </c>
      <c r="X14" s="4">
        <v>9.1999999999999998E-3</v>
      </c>
      <c r="Y14" s="4">
        <v>2.5000000000000001E-3</v>
      </c>
      <c r="Z14" s="31">
        <v>6.8422000000000001</v>
      </c>
      <c r="AA14" s="38">
        <v>0.33600000000000002</v>
      </c>
      <c r="AB14" s="38">
        <v>1.2999999999999999E-2</v>
      </c>
      <c r="AC14" s="38">
        <v>0.15</v>
      </c>
      <c r="AD14" s="38">
        <v>1.9E-2</v>
      </c>
      <c r="AF14" s="72">
        <v>2.1739333333333337</v>
      </c>
      <c r="AG14" s="72">
        <v>12.921066666666666</v>
      </c>
      <c r="AH14" s="72">
        <v>0.2238</v>
      </c>
      <c r="AI14" s="72">
        <v>11.154066666666667</v>
      </c>
      <c r="AJ14" s="72">
        <v>0.47626666666666667</v>
      </c>
      <c r="AK14" s="72">
        <v>2.5192333333333337</v>
      </c>
      <c r="AL14" s="72">
        <v>50.733966666666667</v>
      </c>
      <c r="AM14" s="72">
        <v>7.4883666666666668</v>
      </c>
      <c r="AN14" s="72">
        <v>10.866466666666668</v>
      </c>
      <c r="AO14" s="72">
        <v>0.3644</v>
      </c>
      <c r="AP14" s="72">
        <f t="shared" si="1"/>
        <v>0.22774999999999998</v>
      </c>
      <c r="AQ14" s="72">
        <v>0.03</v>
      </c>
      <c r="AR14" s="72">
        <v>1.4566666666666667E-2</v>
      </c>
      <c r="AS14" s="72">
        <f t="shared" si="2"/>
        <v>1.2666666666666668E-2</v>
      </c>
      <c r="AT14" s="72">
        <v>98.966099999999997</v>
      </c>
      <c r="AU14" s="72">
        <f t="shared" si="0"/>
        <v>0.59102988491067288</v>
      </c>
      <c r="AV14" s="71">
        <v>3.72</v>
      </c>
      <c r="AW14" s="71">
        <v>0.27</v>
      </c>
      <c r="AX14" s="71">
        <v>0.8</v>
      </c>
      <c r="AY14" s="71">
        <v>0.27</v>
      </c>
      <c r="AZ14" s="71">
        <v>1129</v>
      </c>
      <c r="BA14" s="71">
        <v>39</v>
      </c>
      <c r="BB14" s="71">
        <v>31.69</v>
      </c>
      <c r="BC14" s="71">
        <v>0.95</v>
      </c>
      <c r="BD14" s="71">
        <v>265</v>
      </c>
      <c r="BE14" s="71">
        <v>10</v>
      </c>
      <c r="BF14" s="71">
        <v>356</v>
      </c>
      <c r="BG14" s="71">
        <v>17</v>
      </c>
      <c r="BH14" s="71">
        <v>40.700000000000003</v>
      </c>
      <c r="BI14" s="71">
        <v>1.7</v>
      </c>
      <c r="BJ14" s="71">
        <v>97.1</v>
      </c>
      <c r="BK14" s="71">
        <v>4.3</v>
      </c>
      <c r="BL14" s="71">
        <v>7.06</v>
      </c>
      <c r="BM14" s="71">
        <v>0.34</v>
      </c>
      <c r="BN14" s="71">
        <v>323</v>
      </c>
      <c r="BO14" s="71">
        <v>12</v>
      </c>
      <c r="BP14" s="71">
        <v>22.59</v>
      </c>
      <c r="BQ14" s="71">
        <v>0.76</v>
      </c>
      <c r="BR14" s="71">
        <v>133.9</v>
      </c>
      <c r="BS14" s="71">
        <v>4.4000000000000004</v>
      </c>
      <c r="BT14" s="71">
        <v>12.54</v>
      </c>
      <c r="BU14" s="71">
        <v>0.47</v>
      </c>
      <c r="BV14" s="71">
        <v>6.6799999999999998E-2</v>
      </c>
      <c r="BW14" s="71">
        <v>7.0000000000000001E-3</v>
      </c>
      <c r="BX14" s="71">
        <v>99.3</v>
      </c>
      <c r="BY14" s="71">
        <v>4.8</v>
      </c>
      <c r="BZ14" s="71">
        <v>11.4</v>
      </c>
      <c r="CA14" s="71">
        <v>0.47</v>
      </c>
      <c r="CB14" s="71">
        <v>26.05</v>
      </c>
      <c r="CC14" s="71">
        <v>0.92</v>
      </c>
      <c r="CD14" s="71">
        <v>3.85</v>
      </c>
      <c r="CE14" s="71">
        <v>0.19</v>
      </c>
      <c r="CF14" s="71">
        <v>18.63</v>
      </c>
      <c r="CG14" s="71">
        <v>0.66</v>
      </c>
      <c r="CH14" s="71">
        <v>5.0199999999999996</v>
      </c>
      <c r="CI14" s="71">
        <v>0.34</v>
      </c>
      <c r="CJ14" s="71">
        <v>1.71</v>
      </c>
      <c r="CK14" s="71">
        <v>0.12</v>
      </c>
      <c r="CL14" s="71">
        <v>5.38</v>
      </c>
      <c r="CM14" s="71">
        <v>0.36</v>
      </c>
      <c r="CN14" s="71">
        <v>0.77700000000000002</v>
      </c>
      <c r="CO14" s="71">
        <v>6.7000000000000004E-2</v>
      </c>
      <c r="CP14" s="71">
        <v>4.53</v>
      </c>
      <c r="CQ14" s="71">
        <v>0.28999999999999998</v>
      </c>
      <c r="CR14" s="71">
        <v>0.91</v>
      </c>
      <c r="CS14" s="71">
        <v>6.6000000000000003E-2</v>
      </c>
      <c r="CT14" s="71">
        <v>2.3199999999999998</v>
      </c>
      <c r="CU14" s="71">
        <v>0.13</v>
      </c>
      <c r="CV14" s="71">
        <v>0.314</v>
      </c>
      <c r="CW14" s="71">
        <v>3.3000000000000002E-2</v>
      </c>
      <c r="CX14" s="71">
        <v>1.93</v>
      </c>
      <c r="CY14" s="71">
        <v>0.13</v>
      </c>
      <c r="CZ14" s="71">
        <v>0.23599999999999999</v>
      </c>
      <c r="DA14" s="71">
        <v>2.5999999999999999E-2</v>
      </c>
      <c r="DB14" s="71">
        <v>3.5</v>
      </c>
      <c r="DC14" s="71">
        <v>0.35</v>
      </c>
      <c r="DD14" s="71">
        <v>0.80400000000000005</v>
      </c>
      <c r="DE14" s="71">
        <v>7.3999999999999996E-2</v>
      </c>
      <c r="DF14" s="71">
        <v>0.88300000000000001</v>
      </c>
      <c r="DG14" s="71">
        <v>9.6000000000000002E-2</v>
      </c>
      <c r="DH14" s="71">
        <v>0.89100000000000001</v>
      </c>
      <c r="DI14" s="71">
        <v>7.4999999999999997E-2</v>
      </c>
      <c r="DJ14" s="71">
        <v>0.245</v>
      </c>
      <c r="DK14" s="71">
        <v>2.3E-2</v>
      </c>
    </row>
    <row r="15" spans="1:115" x14ac:dyDescent="0.3">
      <c r="A15" t="s">
        <v>266</v>
      </c>
      <c r="B15">
        <v>110</v>
      </c>
      <c r="C15">
        <v>910</v>
      </c>
      <c r="D15" t="s">
        <v>92</v>
      </c>
      <c r="E15" s="136">
        <v>21.853999999999999</v>
      </c>
      <c r="F15" s="3">
        <v>126.1</v>
      </c>
      <c r="G15" s="3">
        <v>3.9</v>
      </c>
      <c r="H15" s="3">
        <v>112.7</v>
      </c>
      <c r="I15" s="3">
        <v>4.0999999999999996</v>
      </c>
      <c r="J15" s="4">
        <v>0.66600000000000004</v>
      </c>
      <c r="K15" s="4">
        <v>7.0000000000000007E-2</v>
      </c>
      <c r="L15" s="4">
        <v>0.112</v>
      </c>
      <c r="M15" s="4">
        <v>3.6999999999999998E-2</v>
      </c>
      <c r="N15" s="4">
        <v>0.104</v>
      </c>
      <c r="O15" s="4">
        <v>2.1999999999999999E-2</v>
      </c>
      <c r="P15" s="3">
        <v>1.4119999999999999</v>
      </c>
      <c r="Q15" s="4">
        <v>7.1999999999999995E-2</v>
      </c>
      <c r="R15" s="4">
        <v>3.7499999999999999E-2</v>
      </c>
      <c r="S15" s="4">
        <v>9.9000000000000008E-3</v>
      </c>
      <c r="T15" s="4">
        <v>0.15</v>
      </c>
      <c r="U15" s="4">
        <v>1.4999999999999999E-2</v>
      </c>
      <c r="V15" s="4">
        <v>1.52E-2</v>
      </c>
      <c r="W15" s="4">
        <v>3.2000000000000002E-3</v>
      </c>
      <c r="X15" s="4">
        <v>8.3000000000000001E-3</v>
      </c>
      <c r="Y15" s="4">
        <v>1.6000000000000001E-3</v>
      </c>
      <c r="Z15" s="31">
        <v>7.0143000000000004</v>
      </c>
      <c r="AA15" s="38">
        <v>0.33100000000000002</v>
      </c>
      <c r="AB15" s="38">
        <v>1.2999999999999999E-2</v>
      </c>
      <c r="AC15" s="38">
        <v>0.13100000000000001</v>
      </c>
      <c r="AD15" s="38">
        <v>1.9E-2</v>
      </c>
      <c r="AF15" s="72">
        <v>2.2131000000000003</v>
      </c>
      <c r="AG15" s="72">
        <v>12.972866666666667</v>
      </c>
      <c r="AH15" s="72">
        <v>0.247</v>
      </c>
      <c r="AI15" s="72">
        <v>11.141733333333333</v>
      </c>
      <c r="AJ15" s="72">
        <v>0.45446666666666663</v>
      </c>
      <c r="AK15" s="72">
        <v>2.4805999999999995</v>
      </c>
      <c r="AL15" s="72">
        <v>49.910766666666667</v>
      </c>
      <c r="AM15" s="72">
        <v>7.4123333333333337</v>
      </c>
      <c r="AN15" s="72">
        <v>11.032933333333332</v>
      </c>
      <c r="AO15" s="72">
        <v>0.36846666666666666</v>
      </c>
      <c r="AP15" s="72">
        <f t="shared" si="1"/>
        <v>0.23029166666666664</v>
      </c>
      <c r="AQ15" s="72">
        <v>2.8766666666666666E-2</v>
      </c>
      <c r="AR15" s="72">
        <v>1.2533333333333334E-2</v>
      </c>
      <c r="AS15" s="72">
        <f t="shared" si="2"/>
        <v>1.0898550724637683E-2</v>
      </c>
      <c r="AT15" s="72">
        <v>98.275500000000008</v>
      </c>
      <c r="AU15" s="72">
        <f t="shared" si="0"/>
        <v>0.58487438277618875</v>
      </c>
      <c r="AV15" s="71">
        <v>3.95</v>
      </c>
      <c r="AW15" s="71">
        <v>0.21</v>
      </c>
      <c r="AX15" s="71">
        <v>0.68</v>
      </c>
      <c r="AY15" s="71">
        <v>0.27</v>
      </c>
      <c r="AZ15" s="71">
        <v>1097</v>
      </c>
      <c r="BA15" s="71">
        <v>32</v>
      </c>
      <c r="BB15" s="71">
        <v>31.92</v>
      </c>
      <c r="BC15" s="71">
        <v>0.79</v>
      </c>
      <c r="BD15" s="71">
        <v>280.5</v>
      </c>
      <c r="BE15" s="71">
        <v>9.6</v>
      </c>
      <c r="BF15" s="71">
        <v>383</v>
      </c>
      <c r="BG15" s="71">
        <v>12</v>
      </c>
      <c r="BH15" s="71">
        <v>43.9</v>
      </c>
      <c r="BI15" s="71">
        <v>1.5</v>
      </c>
      <c r="BJ15" s="71">
        <v>108.6</v>
      </c>
      <c r="BK15" s="71">
        <v>3.3</v>
      </c>
      <c r="BL15" s="71">
        <v>7.69</v>
      </c>
      <c r="BM15" s="71">
        <v>0.4</v>
      </c>
      <c r="BN15" s="71">
        <v>326</v>
      </c>
      <c r="BO15" s="71">
        <v>11</v>
      </c>
      <c r="BP15" s="71">
        <v>22.94</v>
      </c>
      <c r="BQ15" s="71">
        <v>0.62</v>
      </c>
      <c r="BR15" s="71">
        <v>133.30000000000001</v>
      </c>
      <c r="BS15" s="71">
        <v>3.6</v>
      </c>
      <c r="BT15" s="71">
        <v>12.97</v>
      </c>
      <c r="BU15" s="71">
        <v>0.41</v>
      </c>
      <c r="BV15" s="71">
        <v>7.5999999999999998E-2</v>
      </c>
      <c r="BW15" s="71">
        <v>6.1999999999999998E-3</v>
      </c>
      <c r="BX15" s="71">
        <v>100.9</v>
      </c>
      <c r="BY15" s="71">
        <v>3.3</v>
      </c>
      <c r="BZ15" s="71">
        <v>11.55</v>
      </c>
      <c r="CA15" s="71">
        <v>0.4</v>
      </c>
      <c r="CB15" s="71">
        <v>27.39</v>
      </c>
      <c r="CC15" s="71">
        <v>0.88</v>
      </c>
      <c r="CD15" s="71">
        <v>4.01</v>
      </c>
      <c r="CE15" s="71">
        <v>0.15</v>
      </c>
      <c r="CF15" s="71">
        <v>20.43</v>
      </c>
      <c r="CG15" s="71">
        <v>0.95</v>
      </c>
      <c r="CH15" s="71">
        <v>5.22</v>
      </c>
      <c r="CI15" s="71">
        <v>0.26</v>
      </c>
      <c r="CJ15" s="71">
        <v>1.722</v>
      </c>
      <c r="CK15" s="71">
        <v>7.3999999999999996E-2</v>
      </c>
      <c r="CL15" s="71">
        <v>5</v>
      </c>
      <c r="CM15" s="71">
        <v>0.24</v>
      </c>
      <c r="CN15" s="71">
        <v>0.81499999999999995</v>
      </c>
      <c r="CO15" s="71">
        <v>4.7E-2</v>
      </c>
      <c r="CP15" s="71">
        <v>4.6500000000000004</v>
      </c>
      <c r="CQ15" s="71">
        <v>0.23</v>
      </c>
      <c r="CR15" s="71">
        <v>0.90200000000000002</v>
      </c>
      <c r="CS15" s="71">
        <v>4.9000000000000002E-2</v>
      </c>
      <c r="CT15" s="71">
        <v>2.3199999999999998</v>
      </c>
      <c r="CU15" s="71">
        <v>0.15</v>
      </c>
      <c r="CV15" s="71">
        <v>0.311</v>
      </c>
      <c r="CW15" s="71">
        <v>2.8000000000000001E-2</v>
      </c>
      <c r="CX15" s="71">
        <v>2.12</v>
      </c>
      <c r="CY15" s="71">
        <v>0.17</v>
      </c>
      <c r="CZ15" s="71">
        <v>0.26300000000000001</v>
      </c>
      <c r="DA15" s="71">
        <v>2.1999999999999999E-2</v>
      </c>
      <c r="DB15" s="71">
        <v>3.42</v>
      </c>
      <c r="DC15" s="71">
        <v>0.27</v>
      </c>
      <c r="DD15" s="71">
        <v>0.76800000000000002</v>
      </c>
      <c r="DE15" s="71">
        <v>0.06</v>
      </c>
      <c r="DF15" s="71">
        <v>1</v>
      </c>
      <c r="DG15" s="71">
        <v>8.3000000000000004E-2</v>
      </c>
      <c r="DH15" s="71">
        <v>0.88400000000000001</v>
      </c>
      <c r="DI15" s="71">
        <v>6.4000000000000001E-2</v>
      </c>
      <c r="DJ15" s="71">
        <v>0.31</v>
      </c>
      <c r="DK15" s="71">
        <v>2.7E-2</v>
      </c>
    </row>
    <row r="16" spans="1:115" x14ac:dyDescent="0.3">
      <c r="A16" t="s">
        <v>266</v>
      </c>
      <c r="B16">
        <v>110</v>
      </c>
      <c r="C16">
        <v>910</v>
      </c>
      <c r="D16" t="s">
        <v>93</v>
      </c>
      <c r="E16" s="136">
        <v>16.626000000000001</v>
      </c>
      <c r="F16" s="3">
        <v>117.9</v>
      </c>
      <c r="G16" s="3">
        <v>5</v>
      </c>
      <c r="H16" s="3">
        <v>111.4</v>
      </c>
      <c r="I16" s="3">
        <v>7.8</v>
      </c>
      <c r="J16" s="4">
        <v>0.61699999999999999</v>
      </c>
      <c r="K16" s="4">
        <v>8.8999999999999996E-2</v>
      </c>
      <c r="L16" s="4">
        <v>0.13200000000000001</v>
      </c>
      <c r="M16" s="4">
        <v>5.3999999999999999E-2</v>
      </c>
      <c r="N16" s="4">
        <v>8.2000000000000003E-2</v>
      </c>
      <c r="O16" s="4">
        <v>1.2E-2</v>
      </c>
      <c r="P16" s="3">
        <v>1.28</v>
      </c>
      <c r="Q16" s="4">
        <v>6.7000000000000004E-2</v>
      </c>
      <c r="R16" s="4">
        <v>4.4999999999999998E-2</v>
      </c>
      <c r="S16" s="4">
        <v>1.0999999999999999E-2</v>
      </c>
      <c r="T16" s="4">
        <v>0.123</v>
      </c>
      <c r="U16" s="4">
        <v>0.02</v>
      </c>
      <c r="V16" s="4">
        <v>1.9300000000000001E-2</v>
      </c>
      <c r="W16" s="4">
        <v>4.3E-3</v>
      </c>
      <c r="X16" s="4">
        <v>7.1999999999999998E-3</v>
      </c>
      <c r="Y16" s="4">
        <v>2.3999999999999998E-3</v>
      </c>
      <c r="Z16" s="31">
        <v>6.9184000000000001</v>
      </c>
      <c r="AA16" s="38">
        <v>0.31900000000000001</v>
      </c>
      <c r="AB16" s="38">
        <v>1.2E-2</v>
      </c>
      <c r="AC16" s="38">
        <v>0.11700000000000001</v>
      </c>
      <c r="AD16" s="38">
        <v>1.4999999999999999E-2</v>
      </c>
      <c r="AF16" s="72">
        <v>2.2163333333333335</v>
      </c>
      <c r="AG16" s="72">
        <v>12.919433333333332</v>
      </c>
      <c r="AH16" s="72">
        <v>0.22923333333333332</v>
      </c>
      <c r="AI16" s="72">
        <v>11.147066666666666</v>
      </c>
      <c r="AJ16" s="72">
        <v>0.45083333333333336</v>
      </c>
      <c r="AK16" s="72">
        <v>2.4909333333333334</v>
      </c>
      <c r="AL16" s="72">
        <v>49.747199999999999</v>
      </c>
      <c r="AM16" s="72">
        <v>7.3748333333333322</v>
      </c>
      <c r="AN16" s="72">
        <v>11.105400000000001</v>
      </c>
      <c r="AO16" s="72">
        <v>0.3338666666666667</v>
      </c>
      <c r="AP16" s="72">
        <f t="shared" si="1"/>
        <v>0.20866666666666667</v>
      </c>
      <c r="AQ16" s="72">
        <v>2.9733333333333334E-2</v>
      </c>
      <c r="AR16" s="72">
        <v>1.4966666666666665E-2</v>
      </c>
      <c r="AS16" s="72">
        <f t="shared" si="2"/>
        <v>1.3014492753623187E-2</v>
      </c>
      <c r="AT16" s="72">
        <v>98.059799999999996</v>
      </c>
      <c r="AU16" s="72">
        <f t="shared" si="0"/>
        <v>0.58205064882853197</v>
      </c>
      <c r="AV16" s="71">
        <v>4.05</v>
      </c>
      <c r="AW16" s="71">
        <v>0.23</v>
      </c>
      <c r="AX16" s="71">
        <v>0.79</v>
      </c>
      <c r="AY16" s="71">
        <v>0.28999999999999998</v>
      </c>
      <c r="AZ16" s="71">
        <v>1106</v>
      </c>
      <c r="BA16" s="71">
        <v>55</v>
      </c>
      <c r="BB16" s="71">
        <v>31.6</v>
      </c>
      <c r="BC16" s="71">
        <v>1.1000000000000001</v>
      </c>
      <c r="BD16" s="71">
        <v>280</v>
      </c>
      <c r="BE16" s="71">
        <v>15</v>
      </c>
      <c r="BF16" s="71">
        <v>378</v>
      </c>
      <c r="BG16" s="71">
        <v>16</v>
      </c>
      <c r="BH16" s="71">
        <v>44</v>
      </c>
      <c r="BI16" s="71">
        <v>1.9</v>
      </c>
      <c r="BJ16" s="71">
        <v>105.8</v>
      </c>
      <c r="BK16" s="71">
        <v>4.0999999999999996</v>
      </c>
      <c r="BL16" s="71">
        <v>7.99</v>
      </c>
      <c r="BM16" s="71">
        <v>0.55000000000000004</v>
      </c>
      <c r="BN16" s="71">
        <v>324</v>
      </c>
      <c r="BO16" s="71">
        <v>11</v>
      </c>
      <c r="BP16" s="71">
        <v>22.87</v>
      </c>
      <c r="BQ16" s="71">
        <v>0.88</v>
      </c>
      <c r="BR16" s="71">
        <v>135.4</v>
      </c>
      <c r="BS16" s="71">
        <v>6</v>
      </c>
      <c r="BT16" s="71">
        <v>12.85</v>
      </c>
      <c r="BU16" s="71">
        <v>0.38</v>
      </c>
      <c r="BV16" s="71">
        <v>7.8200000000000006E-2</v>
      </c>
      <c r="BW16" s="71">
        <v>9.9000000000000008E-3</v>
      </c>
      <c r="BX16" s="71">
        <v>99.7</v>
      </c>
      <c r="BY16" s="71">
        <v>4.4000000000000004</v>
      </c>
      <c r="BZ16" s="71">
        <v>11.37</v>
      </c>
      <c r="CA16" s="71">
        <v>0.56999999999999995</v>
      </c>
      <c r="CB16" s="71">
        <v>27.2</v>
      </c>
      <c r="CC16" s="71">
        <v>1.3</v>
      </c>
      <c r="CD16" s="71">
        <v>4.1100000000000003</v>
      </c>
      <c r="CE16" s="71">
        <v>0.21</v>
      </c>
      <c r="CF16" s="71">
        <v>18.89</v>
      </c>
      <c r="CG16" s="71">
        <v>0.98</v>
      </c>
      <c r="CH16" s="71">
        <v>5.21</v>
      </c>
      <c r="CI16" s="71">
        <v>0.33</v>
      </c>
      <c r="CJ16" s="71">
        <v>1.83</v>
      </c>
      <c r="CK16" s="71">
        <v>0.11</v>
      </c>
      <c r="CL16" s="71">
        <v>5.25</v>
      </c>
      <c r="CM16" s="71">
        <v>0.42</v>
      </c>
      <c r="CN16" s="71">
        <v>0.79200000000000004</v>
      </c>
      <c r="CO16" s="71">
        <v>5.0999999999999997E-2</v>
      </c>
      <c r="CP16" s="71">
        <v>4.84</v>
      </c>
      <c r="CQ16" s="71">
        <v>0.33</v>
      </c>
      <c r="CR16" s="71">
        <v>0.93799999999999994</v>
      </c>
      <c r="CS16" s="71">
        <v>0.06</v>
      </c>
      <c r="CT16" s="71">
        <v>2.36</v>
      </c>
      <c r="CU16" s="71">
        <v>0.16</v>
      </c>
      <c r="CV16" s="71">
        <v>0.29799999999999999</v>
      </c>
      <c r="CW16" s="71">
        <v>4.1000000000000002E-2</v>
      </c>
      <c r="CX16" s="71">
        <v>1.85</v>
      </c>
      <c r="CY16" s="71">
        <v>0.16</v>
      </c>
      <c r="CZ16" s="71">
        <v>0.28299999999999997</v>
      </c>
      <c r="DA16" s="71">
        <v>3.2000000000000001E-2</v>
      </c>
      <c r="DB16" s="71">
        <v>3.49</v>
      </c>
      <c r="DC16" s="71">
        <v>0.25</v>
      </c>
      <c r="DD16" s="71">
        <v>0.81899999999999995</v>
      </c>
      <c r="DE16" s="71">
        <v>7.2999999999999995E-2</v>
      </c>
      <c r="DF16" s="71">
        <v>0.94</v>
      </c>
      <c r="DG16" s="71">
        <v>0.11</v>
      </c>
      <c r="DH16" s="71">
        <v>0.88600000000000001</v>
      </c>
      <c r="DI16" s="71">
        <v>7.0000000000000007E-2</v>
      </c>
      <c r="DJ16" s="71">
        <v>0.28000000000000003</v>
      </c>
      <c r="DK16" s="71">
        <v>3.5000000000000003E-2</v>
      </c>
    </row>
    <row r="17" spans="1:115" x14ac:dyDescent="0.3">
      <c r="A17" t="s">
        <v>266</v>
      </c>
      <c r="B17">
        <v>110</v>
      </c>
      <c r="C17">
        <v>910</v>
      </c>
      <c r="D17" t="s">
        <v>94</v>
      </c>
      <c r="E17" s="136">
        <v>16.257999999999999</v>
      </c>
      <c r="F17" s="3">
        <v>131.5</v>
      </c>
      <c r="G17" s="3">
        <v>4.2</v>
      </c>
      <c r="H17" s="3">
        <v>119.4</v>
      </c>
      <c r="I17" s="3">
        <v>5.0999999999999996</v>
      </c>
      <c r="J17" s="4">
        <v>0.58699999999999997</v>
      </c>
      <c r="K17" s="4">
        <v>9.1999999999999998E-2</v>
      </c>
      <c r="L17" s="4">
        <v>0.113</v>
      </c>
      <c r="M17" s="4">
        <v>4.2000000000000003E-2</v>
      </c>
      <c r="N17" s="4">
        <v>9.5000000000000001E-2</v>
      </c>
      <c r="O17" s="4">
        <v>1.4E-2</v>
      </c>
      <c r="P17" s="3">
        <v>1.363</v>
      </c>
      <c r="Q17" s="4">
        <v>6.7000000000000004E-2</v>
      </c>
      <c r="R17" s="4">
        <v>4.2799999999999998E-2</v>
      </c>
      <c r="S17" s="4">
        <v>9.4000000000000004E-3</v>
      </c>
      <c r="T17" s="4">
        <v>0.15</v>
      </c>
      <c r="U17" s="4">
        <v>2.1999999999999999E-2</v>
      </c>
      <c r="V17" s="4">
        <v>1.6500000000000001E-2</v>
      </c>
      <c r="W17" s="4">
        <v>3.5999999999999999E-3</v>
      </c>
      <c r="X17" s="4">
        <v>6.7000000000000002E-3</v>
      </c>
      <c r="Y17" s="4">
        <v>1.8E-3</v>
      </c>
      <c r="Z17" s="31">
        <v>5.9344000000000001</v>
      </c>
      <c r="AA17" s="38">
        <v>0.31900000000000001</v>
      </c>
      <c r="AB17" s="38">
        <v>1.4E-2</v>
      </c>
      <c r="AC17" s="38">
        <v>0.126</v>
      </c>
      <c r="AD17" s="38">
        <v>1.7999999999999999E-2</v>
      </c>
      <c r="AF17" s="72">
        <v>2.2183666666666664</v>
      </c>
      <c r="AG17" s="72">
        <v>12.878466666666666</v>
      </c>
      <c r="AH17" s="72">
        <v>0.2174666666666667</v>
      </c>
      <c r="AI17" s="72">
        <v>11.122966666666665</v>
      </c>
      <c r="AJ17" s="72">
        <v>0.46736666666666665</v>
      </c>
      <c r="AK17" s="72">
        <v>2.5032666666666668</v>
      </c>
      <c r="AL17" s="72">
        <v>50.164133333333332</v>
      </c>
      <c r="AM17" s="72">
        <v>7.4602666666666666</v>
      </c>
      <c r="AN17" s="72">
        <v>10.989433333333332</v>
      </c>
      <c r="AO17" s="72">
        <v>0.35559999999999997</v>
      </c>
      <c r="AP17" s="72">
        <f t="shared" si="1"/>
        <v>0.22224999999999998</v>
      </c>
      <c r="AQ17" s="72">
        <v>3.1933333333333334E-2</v>
      </c>
      <c r="AR17" s="72">
        <v>1.6133333333333333E-2</v>
      </c>
      <c r="AS17" s="72">
        <f t="shared" si="2"/>
        <v>1.4028985507246378E-2</v>
      </c>
      <c r="AT17" s="72">
        <v>98.425299999999993</v>
      </c>
      <c r="AU17" s="72">
        <f t="shared" si="0"/>
        <v>0.58739634608104174</v>
      </c>
      <c r="AV17" s="71">
        <v>4.03</v>
      </c>
      <c r="AW17" s="71">
        <v>0.32</v>
      </c>
      <c r="AX17" s="71">
        <v>0.52</v>
      </c>
      <c r="AY17" s="71">
        <v>0.3</v>
      </c>
      <c r="AZ17" s="71">
        <v>1122</v>
      </c>
      <c r="BA17" s="71">
        <v>57</v>
      </c>
      <c r="BB17" s="71">
        <v>31.56</v>
      </c>
      <c r="BC17" s="71">
        <v>0.97</v>
      </c>
      <c r="BD17" s="71">
        <v>285</v>
      </c>
      <c r="BE17" s="71">
        <v>12</v>
      </c>
      <c r="BF17" s="71">
        <v>394</v>
      </c>
      <c r="BG17" s="71">
        <v>18</v>
      </c>
      <c r="BH17" s="71">
        <v>45.7</v>
      </c>
      <c r="BI17" s="71">
        <v>1.9</v>
      </c>
      <c r="BJ17" s="71">
        <v>115.8</v>
      </c>
      <c r="BK17" s="71">
        <v>5.0999999999999996</v>
      </c>
      <c r="BL17" s="71">
        <v>7.47</v>
      </c>
      <c r="BM17" s="71">
        <v>0.34</v>
      </c>
      <c r="BN17" s="71">
        <v>326</v>
      </c>
      <c r="BO17" s="71">
        <v>13</v>
      </c>
      <c r="BP17" s="71">
        <v>21.91</v>
      </c>
      <c r="BQ17" s="71">
        <v>0.96</v>
      </c>
      <c r="BR17" s="71">
        <v>130.6</v>
      </c>
      <c r="BS17" s="71">
        <v>5.5</v>
      </c>
      <c r="BT17" s="71">
        <v>12.99</v>
      </c>
      <c r="BU17" s="71">
        <v>0.52</v>
      </c>
      <c r="BV17" s="71">
        <v>8.0199999999999994E-2</v>
      </c>
      <c r="BW17" s="71">
        <v>9.4999999999999998E-3</v>
      </c>
      <c r="BX17" s="71">
        <v>101.9</v>
      </c>
      <c r="BY17" s="71">
        <v>4.7</v>
      </c>
      <c r="BZ17" s="71">
        <v>11.38</v>
      </c>
      <c r="CA17" s="71">
        <v>0.55000000000000004</v>
      </c>
      <c r="CB17" s="71">
        <v>27.2</v>
      </c>
      <c r="CC17" s="71">
        <v>1.1000000000000001</v>
      </c>
      <c r="CD17" s="71">
        <v>4.0599999999999996</v>
      </c>
      <c r="CE17" s="71">
        <v>0.16</v>
      </c>
      <c r="CF17" s="71">
        <v>18.84</v>
      </c>
      <c r="CG17" s="71">
        <v>0.88</v>
      </c>
      <c r="CH17" s="71">
        <v>5.5</v>
      </c>
      <c r="CI17" s="71">
        <v>0.27</v>
      </c>
      <c r="CJ17" s="71">
        <v>1.837</v>
      </c>
      <c r="CK17" s="71">
        <v>8.8999999999999996E-2</v>
      </c>
      <c r="CL17" s="71">
        <v>5.46</v>
      </c>
      <c r="CM17" s="71">
        <v>0.39</v>
      </c>
      <c r="CN17" s="71">
        <v>0.79</v>
      </c>
      <c r="CO17" s="71">
        <v>5.8000000000000003E-2</v>
      </c>
      <c r="CP17" s="71">
        <v>4.91</v>
      </c>
      <c r="CQ17" s="71">
        <v>0.27</v>
      </c>
      <c r="CR17" s="71">
        <v>0.86599999999999999</v>
      </c>
      <c r="CS17" s="71">
        <v>5.2999999999999999E-2</v>
      </c>
      <c r="CT17" s="71">
        <v>2.25</v>
      </c>
      <c r="CU17" s="71">
        <v>0.17</v>
      </c>
      <c r="CV17" s="71">
        <v>0.308</v>
      </c>
      <c r="CW17" s="71">
        <v>3.4000000000000002E-2</v>
      </c>
      <c r="CX17" s="71">
        <v>1.93</v>
      </c>
      <c r="CY17" s="71">
        <v>0.2</v>
      </c>
      <c r="CZ17" s="71">
        <v>0.23400000000000001</v>
      </c>
      <c r="DA17" s="71">
        <v>2.1999999999999999E-2</v>
      </c>
      <c r="DB17" s="71">
        <v>3.32</v>
      </c>
      <c r="DC17" s="71">
        <v>0.31</v>
      </c>
      <c r="DD17" s="71">
        <v>0.78200000000000003</v>
      </c>
      <c r="DE17" s="71">
        <v>5.0999999999999997E-2</v>
      </c>
      <c r="DF17" s="71">
        <v>1.05</v>
      </c>
      <c r="DG17" s="71">
        <v>0.11</v>
      </c>
      <c r="DH17" s="71">
        <v>0.88200000000000001</v>
      </c>
      <c r="DI17" s="71">
        <v>7.0000000000000007E-2</v>
      </c>
      <c r="DJ17" s="71">
        <v>0.25</v>
      </c>
      <c r="DK17" s="71">
        <v>2.1999999999999999E-2</v>
      </c>
    </row>
    <row r="18" spans="1:115" x14ac:dyDescent="0.3">
      <c r="A18" t="s">
        <v>266</v>
      </c>
      <c r="B18">
        <v>110</v>
      </c>
      <c r="C18">
        <v>910</v>
      </c>
      <c r="D18" t="s">
        <v>95</v>
      </c>
      <c r="E18" s="136">
        <v>17.277999999999999</v>
      </c>
      <c r="F18" s="3">
        <v>141.80000000000001</v>
      </c>
      <c r="G18" s="3">
        <v>8.4</v>
      </c>
      <c r="H18" s="3">
        <v>124.2</v>
      </c>
      <c r="I18" s="3">
        <v>6.8</v>
      </c>
      <c r="J18" s="4">
        <v>0.68</v>
      </c>
      <c r="K18" s="4">
        <v>8.2000000000000003E-2</v>
      </c>
      <c r="L18" s="4">
        <v>0.12</v>
      </c>
      <c r="M18" s="4">
        <v>5.7000000000000002E-2</v>
      </c>
      <c r="N18" s="4">
        <v>0.104</v>
      </c>
      <c r="O18" s="4">
        <v>1.4E-2</v>
      </c>
      <c r="P18" s="3">
        <v>1.5649999999999999</v>
      </c>
      <c r="Q18" s="4">
        <v>8.4000000000000005E-2</v>
      </c>
      <c r="R18" s="4">
        <v>3.9E-2</v>
      </c>
      <c r="S18" s="4">
        <v>9.4000000000000004E-3</v>
      </c>
      <c r="T18" s="4">
        <v>0.158</v>
      </c>
      <c r="U18" s="4">
        <v>0.03</v>
      </c>
      <c r="V18" s="4">
        <v>2.0199999999999999E-2</v>
      </c>
      <c r="W18" s="4">
        <v>4.1000000000000003E-3</v>
      </c>
      <c r="X18" s="4">
        <v>1.0500000000000001E-2</v>
      </c>
      <c r="Y18" s="4">
        <v>2.8E-3</v>
      </c>
      <c r="Z18" s="31">
        <v>7.2095000000000002</v>
      </c>
      <c r="AA18" s="38">
        <v>0.33600000000000002</v>
      </c>
      <c r="AB18" s="38">
        <v>1.4E-2</v>
      </c>
      <c r="AC18" s="38">
        <v>0.128</v>
      </c>
      <c r="AD18" s="38">
        <v>1.9E-2</v>
      </c>
      <c r="AF18" s="72">
        <v>2.2183666666666664</v>
      </c>
      <c r="AG18" s="72">
        <v>12.946966666666667</v>
      </c>
      <c r="AH18" s="72">
        <v>0.25853333333333334</v>
      </c>
      <c r="AI18" s="72">
        <v>11.0565</v>
      </c>
      <c r="AJ18" s="72">
        <v>0.45600000000000002</v>
      </c>
      <c r="AK18" s="72">
        <v>2.4949999999999997</v>
      </c>
      <c r="AL18" s="72">
        <v>49.970633333333332</v>
      </c>
      <c r="AM18" s="72">
        <v>7.4469666666666674</v>
      </c>
      <c r="AN18" s="72">
        <v>11.116633333333333</v>
      </c>
      <c r="AO18" s="72">
        <v>0.35333333333333333</v>
      </c>
      <c r="AP18" s="72">
        <f>AO18/1.65</f>
        <v>0.21414141414141416</v>
      </c>
      <c r="AQ18" s="72">
        <v>2.8533333333333338E-2</v>
      </c>
      <c r="AR18" s="72">
        <v>1.4933333333333333E-2</v>
      </c>
      <c r="AS18" s="72">
        <f t="shared" si="2"/>
        <v>1.2985507246376812E-2</v>
      </c>
      <c r="AT18" s="72">
        <v>98.415599999999998</v>
      </c>
      <c r="AU18" s="72">
        <f t="shared" si="0"/>
        <v>0.58417101516367198</v>
      </c>
      <c r="AV18" s="71">
        <v>4.4400000000000004</v>
      </c>
      <c r="AW18" s="71">
        <v>0.41</v>
      </c>
      <c r="AX18" s="71">
        <v>0.43</v>
      </c>
      <c r="AY18" s="71">
        <v>0.21</v>
      </c>
      <c r="AZ18" s="71">
        <v>1158</v>
      </c>
      <c r="BA18" s="71">
        <v>83</v>
      </c>
      <c r="BB18" s="71">
        <v>31.4</v>
      </c>
      <c r="BC18" s="71">
        <v>1.2</v>
      </c>
      <c r="BD18" s="71">
        <v>305</v>
      </c>
      <c r="BE18" s="71">
        <v>19</v>
      </c>
      <c r="BF18" s="71">
        <v>439</v>
      </c>
      <c r="BG18" s="71">
        <v>30</v>
      </c>
      <c r="BH18" s="71">
        <v>50.9</v>
      </c>
      <c r="BI18" s="71">
        <v>4.3</v>
      </c>
      <c r="BJ18" s="71">
        <v>119.9</v>
      </c>
      <c r="BK18" s="71">
        <v>9.6</v>
      </c>
      <c r="BL18" s="71">
        <v>8.77</v>
      </c>
      <c r="BM18" s="71">
        <v>0.69</v>
      </c>
      <c r="BN18" s="71">
        <v>331</v>
      </c>
      <c r="BO18" s="71">
        <v>15</v>
      </c>
      <c r="BP18" s="71">
        <v>21.82</v>
      </c>
      <c r="BQ18" s="71">
        <v>0.94</v>
      </c>
      <c r="BR18" s="71">
        <v>128.4</v>
      </c>
      <c r="BS18" s="71">
        <v>5.9</v>
      </c>
      <c r="BT18" s="71">
        <v>12.59</v>
      </c>
      <c r="BU18" s="71">
        <v>0.47</v>
      </c>
      <c r="BV18" s="71">
        <v>8.14E-2</v>
      </c>
      <c r="BW18" s="71">
        <v>8.6E-3</v>
      </c>
      <c r="BX18" s="71">
        <v>100.9</v>
      </c>
      <c r="BY18" s="71">
        <v>6.2</v>
      </c>
      <c r="BZ18" s="71">
        <v>11.72</v>
      </c>
      <c r="CA18" s="71">
        <v>0.57999999999999996</v>
      </c>
      <c r="CB18" s="71">
        <v>29.8</v>
      </c>
      <c r="CC18" s="71">
        <v>1.5</v>
      </c>
      <c r="CD18" s="71">
        <v>4.1399999999999997</v>
      </c>
      <c r="CE18" s="71">
        <v>0.21</v>
      </c>
      <c r="CF18" s="71">
        <v>19.7</v>
      </c>
      <c r="CG18" s="71">
        <v>1.1000000000000001</v>
      </c>
      <c r="CH18" s="71">
        <v>5.22</v>
      </c>
      <c r="CI18" s="71">
        <v>0.28000000000000003</v>
      </c>
      <c r="CJ18" s="71">
        <v>1.74</v>
      </c>
      <c r="CK18" s="71">
        <v>0.1</v>
      </c>
      <c r="CL18" s="71">
        <v>5.03</v>
      </c>
      <c r="CM18" s="71">
        <v>0.38</v>
      </c>
      <c r="CN18" s="71">
        <v>0.76300000000000001</v>
      </c>
      <c r="CO18" s="71">
        <v>6.3E-2</v>
      </c>
      <c r="CP18" s="71">
        <v>4.53</v>
      </c>
      <c r="CQ18" s="71">
        <v>0.34</v>
      </c>
      <c r="CR18" s="71">
        <v>0.86099999999999999</v>
      </c>
      <c r="CS18" s="71">
        <v>6.4000000000000001E-2</v>
      </c>
      <c r="CT18" s="71">
        <v>2.15</v>
      </c>
      <c r="CU18" s="71">
        <v>0.16</v>
      </c>
      <c r="CV18" s="71">
        <v>0.28699999999999998</v>
      </c>
      <c r="CW18" s="71">
        <v>2.4E-2</v>
      </c>
      <c r="CX18" s="71">
        <v>1.94</v>
      </c>
      <c r="CY18" s="71">
        <v>0.22</v>
      </c>
      <c r="CZ18" s="71">
        <v>0.25700000000000001</v>
      </c>
      <c r="DA18" s="71">
        <v>2.3E-2</v>
      </c>
      <c r="DB18" s="71">
        <v>3.44</v>
      </c>
      <c r="DC18" s="71">
        <v>0.3</v>
      </c>
      <c r="DD18" s="71">
        <v>0.755</v>
      </c>
      <c r="DE18" s="71">
        <v>5.0999999999999997E-2</v>
      </c>
      <c r="DF18" s="71">
        <v>1.0900000000000001</v>
      </c>
      <c r="DG18" s="71">
        <v>0.12</v>
      </c>
      <c r="DH18" s="71">
        <v>0.83599999999999997</v>
      </c>
      <c r="DI18" s="71">
        <v>7.0999999999999994E-2</v>
      </c>
      <c r="DJ18" s="71">
        <v>0.29399999999999998</v>
      </c>
      <c r="DK18" s="71">
        <v>2.8000000000000001E-2</v>
      </c>
    </row>
    <row r="19" spans="1:115" x14ac:dyDescent="0.3">
      <c r="A19" t="s">
        <v>266</v>
      </c>
      <c r="B19">
        <v>110</v>
      </c>
      <c r="C19">
        <v>910</v>
      </c>
      <c r="D19" t="s">
        <v>96</v>
      </c>
      <c r="E19" s="136">
        <v>23.420999999999999</v>
      </c>
      <c r="F19" s="3">
        <v>130.9</v>
      </c>
      <c r="G19" s="3">
        <v>4.5999999999999996</v>
      </c>
      <c r="H19" s="3">
        <v>118.8</v>
      </c>
      <c r="I19" s="3">
        <v>5.8</v>
      </c>
      <c r="J19" s="4">
        <v>0.69099999999999995</v>
      </c>
      <c r="K19" s="4">
        <v>7.4999999999999997E-2</v>
      </c>
      <c r="L19" s="4">
        <v>0.161</v>
      </c>
      <c r="M19" s="4">
        <v>6.0999999999999999E-2</v>
      </c>
      <c r="N19" s="4">
        <v>8.8400000000000006E-2</v>
      </c>
      <c r="O19" s="4">
        <v>9.2999999999999992E-3</v>
      </c>
      <c r="P19" s="3">
        <v>1.3959999999999999</v>
      </c>
      <c r="Q19" s="4">
        <v>6.4000000000000001E-2</v>
      </c>
      <c r="R19" s="4">
        <v>3.85E-2</v>
      </c>
      <c r="S19" s="4">
        <v>6.7999999999999996E-3</v>
      </c>
      <c r="T19" s="4">
        <v>0.128</v>
      </c>
      <c r="U19" s="4">
        <v>1.4999999999999999E-2</v>
      </c>
      <c r="V19" s="4">
        <v>1.2999999999999999E-2</v>
      </c>
      <c r="W19" s="4">
        <v>2.5000000000000001E-3</v>
      </c>
      <c r="X19" s="4">
        <v>6.7999999999999996E-3</v>
      </c>
      <c r="Y19" s="4">
        <v>1.8E-3</v>
      </c>
      <c r="Z19" s="31">
        <v>6.03</v>
      </c>
      <c r="AA19" s="38">
        <v>0.33500000000000002</v>
      </c>
      <c r="AB19" s="38">
        <v>1.4E-2</v>
      </c>
      <c r="AC19" s="38">
        <v>0.12</v>
      </c>
      <c r="AD19" s="38">
        <v>1.7000000000000001E-2</v>
      </c>
      <c r="AF19" s="72">
        <v>2.1513666666666666</v>
      </c>
      <c r="AG19" s="72">
        <v>12.952033333333333</v>
      </c>
      <c r="AH19" s="72">
        <v>0.26840000000000003</v>
      </c>
      <c r="AI19" s="72">
        <v>11.125200000000001</v>
      </c>
      <c r="AJ19" s="72">
        <v>0.48003333333333331</v>
      </c>
      <c r="AK19" s="72">
        <v>2.5024999999999999</v>
      </c>
      <c r="AL19" s="72">
        <v>50.095999999999997</v>
      </c>
      <c r="AM19" s="72">
        <v>7.5593333333333339</v>
      </c>
      <c r="AN19" s="72">
        <v>10.962233333333332</v>
      </c>
      <c r="AO19" s="72">
        <v>0.34616666666666668</v>
      </c>
      <c r="AP19" s="72">
        <f t="shared" ref="AP19:AP43" si="3">AO19/1.65</f>
        <v>0.20979797979797982</v>
      </c>
      <c r="AQ19" s="72">
        <v>2.9266666666666667E-2</v>
      </c>
      <c r="AR19" s="72">
        <v>1.3533333333333333E-2</v>
      </c>
      <c r="AS19" s="72">
        <f t="shared" si="2"/>
        <v>1.1768115942028987E-2</v>
      </c>
      <c r="AT19" s="72">
        <v>98.486100000000008</v>
      </c>
      <c r="AU19" s="72">
        <f t="shared" si="0"/>
        <v>0.59118888912481249</v>
      </c>
      <c r="AV19" s="71">
        <v>4.1399999999999997</v>
      </c>
      <c r="AW19" s="71">
        <v>0.24</v>
      </c>
      <c r="AX19" s="71">
        <v>0.8</v>
      </c>
      <c r="AY19" s="71">
        <v>0.2</v>
      </c>
      <c r="AZ19" s="71">
        <v>1108</v>
      </c>
      <c r="BA19" s="71">
        <v>41</v>
      </c>
      <c r="BB19" s="71">
        <v>31.8</v>
      </c>
      <c r="BC19" s="71">
        <v>0.97</v>
      </c>
      <c r="BD19" s="71">
        <v>290</v>
      </c>
      <c r="BE19" s="71">
        <v>12</v>
      </c>
      <c r="BF19" s="71">
        <v>402</v>
      </c>
      <c r="BG19" s="71">
        <v>16</v>
      </c>
      <c r="BH19" s="71">
        <v>46.2</v>
      </c>
      <c r="BI19" s="71">
        <v>1.8</v>
      </c>
      <c r="BJ19" s="71">
        <v>111.2</v>
      </c>
      <c r="BK19" s="71">
        <v>4.8</v>
      </c>
      <c r="BL19" s="71">
        <v>7.83</v>
      </c>
      <c r="BM19" s="71">
        <v>0.32</v>
      </c>
      <c r="BN19" s="71">
        <v>332</v>
      </c>
      <c r="BO19" s="71">
        <v>11</v>
      </c>
      <c r="BP19" s="71">
        <v>22.87</v>
      </c>
      <c r="BQ19" s="71">
        <v>0.9</v>
      </c>
      <c r="BR19" s="71">
        <v>132.9</v>
      </c>
      <c r="BS19" s="71">
        <v>5</v>
      </c>
      <c r="BT19" s="71">
        <v>13.37</v>
      </c>
      <c r="BU19" s="71">
        <v>0.54</v>
      </c>
      <c r="BV19" s="71">
        <v>7.7700000000000005E-2</v>
      </c>
      <c r="BW19" s="71">
        <v>7.9000000000000008E-3</v>
      </c>
      <c r="BX19" s="71">
        <v>101.6</v>
      </c>
      <c r="BY19" s="71">
        <v>4.4000000000000004</v>
      </c>
      <c r="BZ19" s="71">
        <v>11.73</v>
      </c>
      <c r="CA19" s="71">
        <v>0.45</v>
      </c>
      <c r="CB19" s="71">
        <v>28.03</v>
      </c>
      <c r="CC19" s="71">
        <v>0.8</v>
      </c>
      <c r="CD19" s="71">
        <v>4.1100000000000003</v>
      </c>
      <c r="CE19" s="71">
        <v>0.15</v>
      </c>
      <c r="CF19" s="71">
        <v>19.7</v>
      </c>
      <c r="CG19" s="71">
        <v>0.78</v>
      </c>
      <c r="CH19" s="71">
        <v>5.3</v>
      </c>
      <c r="CI19" s="71">
        <v>0.24</v>
      </c>
      <c r="CJ19" s="71">
        <v>1.76</v>
      </c>
      <c r="CK19" s="71">
        <v>0.11</v>
      </c>
      <c r="CL19" s="71">
        <v>5.47</v>
      </c>
      <c r="CM19" s="71">
        <v>0.35</v>
      </c>
      <c r="CN19" s="71">
        <v>0.76500000000000001</v>
      </c>
      <c r="CO19" s="71">
        <v>0.05</v>
      </c>
      <c r="CP19" s="71">
        <v>4.7</v>
      </c>
      <c r="CQ19" s="71">
        <v>0.22</v>
      </c>
      <c r="CR19" s="71">
        <v>0.88700000000000001</v>
      </c>
      <c r="CS19" s="71">
        <v>3.7999999999999999E-2</v>
      </c>
      <c r="CT19" s="71">
        <v>2.2599999999999998</v>
      </c>
      <c r="CU19" s="71">
        <v>0.11</v>
      </c>
      <c r="CV19" s="71">
        <v>0.30499999999999999</v>
      </c>
      <c r="CW19" s="71">
        <v>1.7999999999999999E-2</v>
      </c>
      <c r="CX19" s="71">
        <v>1.84</v>
      </c>
      <c r="CY19" s="71">
        <v>0.15</v>
      </c>
      <c r="CZ19" s="71">
        <v>0.245</v>
      </c>
      <c r="DA19" s="71">
        <v>2.5999999999999999E-2</v>
      </c>
      <c r="DB19" s="71">
        <v>3.65</v>
      </c>
      <c r="DC19" s="71">
        <v>0.25</v>
      </c>
      <c r="DD19" s="71">
        <v>0.83299999999999996</v>
      </c>
      <c r="DE19" s="71">
        <v>0.06</v>
      </c>
      <c r="DF19" s="71">
        <v>0.97699999999999998</v>
      </c>
      <c r="DG19" s="71">
        <v>8.5999999999999993E-2</v>
      </c>
      <c r="DH19" s="71">
        <v>0.82399999999999995</v>
      </c>
      <c r="DI19" s="71">
        <v>0.05</v>
      </c>
      <c r="DJ19" s="71">
        <v>0.29099999999999998</v>
      </c>
      <c r="DK19" s="71">
        <v>2.3E-2</v>
      </c>
    </row>
    <row r="20" spans="1:115" x14ac:dyDescent="0.3">
      <c r="A20" t="s">
        <v>266</v>
      </c>
      <c r="B20">
        <v>110</v>
      </c>
      <c r="C20">
        <v>910</v>
      </c>
      <c r="D20" t="s">
        <v>97</v>
      </c>
      <c r="E20" s="136">
        <v>21.978999999999999</v>
      </c>
      <c r="F20" s="3">
        <v>127.6</v>
      </c>
      <c r="G20" s="3">
        <v>5.5</v>
      </c>
      <c r="H20" s="3">
        <v>112.8</v>
      </c>
      <c r="I20" s="3">
        <v>5.5</v>
      </c>
      <c r="J20" s="4">
        <v>0.67100000000000004</v>
      </c>
      <c r="K20" s="4">
        <v>7.8E-2</v>
      </c>
      <c r="L20" s="4">
        <v>9.2999999999999999E-2</v>
      </c>
      <c r="M20" s="4">
        <v>3.7999999999999999E-2</v>
      </c>
      <c r="N20" s="4">
        <v>8.8200000000000001E-2</v>
      </c>
      <c r="O20" s="4">
        <v>7.6E-3</v>
      </c>
      <c r="P20" s="3">
        <v>1.331</v>
      </c>
      <c r="Q20" s="4">
        <v>6.3E-2</v>
      </c>
      <c r="R20" s="4">
        <v>3.5400000000000001E-2</v>
      </c>
      <c r="S20" s="4">
        <v>8.8999999999999999E-3</v>
      </c>
      <c r="T20" s="4">
        <v>0.15</v>
      </c>
      <c r="U20" s="4">
        <v>1.4999999999999999E-2</v>
      </c>
      <c r="V20" s="4">
        <v>1.9E-2</v>
      </c>
      <c r="W20" s="4">
        <v>2.8999999999999998E-3</v>
      </c>
      <c r="X20" s="4">
        <v>9.4000000000000004E-3</v>
      </c>
      <c r="Y20" s="4">
        <v>1.8E-3</v>
      </c>
      <c r="Z20" s="31">
        <v>6.8295000000000003</v>
      </c>
      <c r="AA20" s="38">
        <v>0.33</v>
      </c>
      <c r="AB20" s="38">
        <v>1.2999999999999999E-2</v>
      </c>
      <c r="AC20" s="38">
        <v>0.12</v>
      </c>
      <c r="AD20" s="38">
        <v>1.7999999999999999E-2</v>
      </c>
      <c r="AF20" s="72">
        <v>2.2552000000000003</v>
      </c>
      <c r="AG20" s="72">
        <v>12.925850000000001</v>
      </c>
      <c r="AH20" s="72">
        <v>0.27415</v>
      </c>
      <c r="AI20" s="72">
        <v>11.055900000000001</v>
      </c>
      <c r="AJ20" s="72">
        <v>0.47350000000000003</v>
      </c>
      <c r="AK20" s="72">
        <v>2.4823499999999998</v>
      </c>
      <c r="AL20" s="72">
        <v>50.180549999999997</v>
      </c>
      <c r="AM20" s="72">
        <v>7.4871499999999997</v>
      </c>
      <c r="AN20" s="72">
        <v>10.79</v>
      </c>
      <c r="AO20" s="72">
        <v>0.33435000000000004</v>
      </c>
      <c r="AP20" s="72">
        <f t="shared" si="3"/>
        <v>0.20263636363636367</v>
      </c>
      <c r="AQ20" s="72">
        <v>3.245E-2</v>
      </c>
      <c r="AR20" s="72">
        <v>1.7149999999999999E-2</v>
      </c>
      <c r="AS20" s="72">
        <f t="shared" si="2"/>
        <v>1.4913043478260869E-2</v>
      </c>
      <c r="AT20" s="72">
        <v>98.308499999999995</v>
      </c>
      <c r="AU20" s="72">
        <f t="shared" si="0"/>
        <v>0.59269649270823088</v>
      </c>
      <c r="AV20" s="71">
        <v>4.21</v>
      </c>
      <c r="AW20" s="71">
        <v>0.41</v>
      </c>
      <c r="AX20" s="71">
        <v>0.79</v>
      </c>
      <c r="AY20" s="71">
        <v>0.3</v>
      </c>
      <c r="AZ20" s="71">
        <v>1057</v>
      </c>
      <c r="BA20" s="71">
        <v>52</v>
      </c>
      <c r="BB20" s="71">
        <v>32.4</v>
      </c>
      <c r="BC20" s="71">
        <v>0.9</v>
      </c>
      <c r="BD20" s="71">
        <v>276</v>
      </c>
      <c r="BE20" s="71">
        <v>11</v>
      </c>
      <c r="BF20" s="71">
        <v>382</v>
      </c>
      <c r="BG20" s="71">
        <v>21</v>
      </c>
      <c r="BH20" s="71">
        <v>45.4</v>
      </c>
      <c r="BI20" s="71">
        <v>3.3</v>
      </c>
      <c r="BJ20" s="71">
        <v>108.8</v>
      </c>
      <c r="BK20" s="71">
        <v>6.8</v>
      </c>
      <c r="BL20" s="71">
        <v>7.81</v>
      </c>
      <c r="BM20" s="71">
        <v>0.44</v>
      </c>
      <c r="BN20" s="71">
        <v>329</v>
      </c>
      <c r="BO20" s="71">
        <v>16</v>
      </c>
      <c r="BP20" s="71">
        <v>22.8</v>
      </c>
      <c r="BQ20" s="71">
        <v>1.1000000000000001</v>
      </c>
      <c r="BR20" s="71">
        <v>132.6</v>
      </c>
      <c r="BS20" s="71">
        <v>6.2</v>
      </c>
      <c r="BT20" s="71">
        <v>12.79</v>
      </c>
      <c r="BU20" s="71">
        <v>0.77</v>
      </c>
      <c r="BV20" s="71">
        <v>7.0000000000000007E-2</v>
      </c>
      <c r="BW20" s="71">
        <v>7.9000000000000008E-3</v>
      </c>
      <c r="BX20" s="71">
        <v>99.9</v>
      </c>
      <c r="BY20" s="71">
        <v>5.8</v>
      </c>
      <c r="BZ20" s="71">
        <v>11.46</v>
      </c>
      <c r="CA20" s="71">
        <v>0.53</v>
      </c>
      <c r="CB20" s="71">
        <v>27.5</v>
      </c>
      <c r="CC20" s="71">
        <v>1.3</v>
      </c>
      <c r="CD20" s="71">
        <v>3.96</v>
      </c>
      <c r="CE20" s="71">
        <v>0.16</v>
      </c>
      <c r="CF20" s="71">
        <v>19.98</v>
      </c>
      <c r="CG20" s="71">
        <v>0.86</v>
      </c>
      <c r="CH20" s="71">
        <v>5.34</v>
      </c>
      <c r="CI20" s="71">
        <v>0.39</v>
      </c>
      <c r="CJ20" s="71">
        <v>1.76</v>
      </c>
      <c r="CK20" s="71">
        <v>0.13</v>
      </c>
      <c r="CL20" s="71">
        <v>5.23</v>
      </c>
      <c r="CM20" s="71">
        <v>0.32</v>
      </c>
      <c r="CN20" s="71">
        <v>0.79300000000000004</v>
      </c>
      <c r="CO20" s="71">
        <v>5.1999999999999998E-2</v>
      </c>
      <c r="CP20" s="71">
        <v>4.8499999999999996</v>
      </c>
      <c r="CQ20" s="71">
        <v>0.44</v>
      </c>
      <c r="CR20" s="71">
        <v>0.90900000000000003</v>
      </c>
      <c r="CS20" s="71">
        <v>7.8E-2</v>
      </c>
      <c r="CT20" s="71">
        <v>2.38</v>
      </c>
      <c r="CU20" s="71">
        <v>0.13</v>
      </c>
      <c r="CV20" s="71">
        <v>0.29599999999999999</v>
      </c>
      <c r="CW20" s="71">
        <v>2.5999999999999999E-2</v>
      </c>
      <c r="CX20" s="71">
        <v>1.94</v>
      </c>
      <c r="CY20" s="71">
        <v>0.12</v>
      </c>
      <c r="CZ20" s="71">
        <v>0.27600000000000002</v>
      </c>
      <c r="DA20" s="71">
        <v>2.4E-2</v>
      </c>
      <c r="DB20" s="71">
        <v>3.38</v>
      </c>
      <c r="DC20" s="71">
        <v>0.31</v>
      </c>
      <c r="DD20" s="71">
        <v>0.745</v>
      </c>
      <c r="DE20" s="71">
        <v>6.2E-2</v>
      </c>
      <c r="DF20" s="71">
        <v>0.89600000000000002</v>
      </c>
      <c r="DG20" s="71">
        <v>9.1999999999999998E-2</v>
      </c>
      <c r="DH20" s="71">
        <v>0.91800000000000004</v>
      </c>
      <c r="DI20" s="71">
        <v>6.9000000000000006E-2</v>
      </c>
      <c r="DJ20" s="71">
        <v>0.25</v>
      </c>
      <c r="DK20" s="71">
        <v>2.4E-2</v>
      </c>
    </row>
    <row r="21" spans="1:115" x14ac:dyDescent="0.3">
      <c r="A21" t="s">
        <v>266</v>
      </c>
      <c r="B21">
        <v>110</v>
      </c>
      <c r="C21">
        <v>910</v>
      </c>
      <c r="D21" t="s">
        <v>98</v>
      </c>
      <c r="E21" s="136">
        <v>21.721</v>
      </c>
      <c r="F21" s="3">
        <v>124.5</v>
      </c>
      <c r="G21" s="3">
        <v>7.2</v>
      </c>
      <c r="H21" s="3">
        <v>106.6</v>
      </c>
      <c r="I21" s="3">
        <v>4.5</v>
      </c>
      <c r="J21" s="4">
        <v>0.64800000000000002</v>
      </c>
      <c r="K21" s="4">
        <v>9.0999999999999998E-2</v>
      </c>
      <c r="L21" s="4">
        <v>0.156</v>
      </c>
      <c r="M21" s="4">
        <v>6.0999999999999999E-2</v>
      </c>
      <c r="N21" s="4">
        <v>8.3000000000000004E-2</v>
      </c>
      <c r="O21" s="4">
        <v>1.2999999999999999E-2</v>
      </c>
      <c r="P21" s="3">
        <v>1.3220000000000001</v>
      </c>
      <c r="Q21" s="4">
        <v>8.1000000000000003E-2</v>
      </c>
      <c r="R21" s="4">
        <v>3.7400000000000003E-2</v>
      </c>
      <c r="S21" s="4">
        <v>9.1999999999999998E-3</v>
      </c>
      <c r="T21" s="4">
        <v>0.13700000000000001</v>
      </c>
      <c r="U21" s="4">
        <v>0.02</v>
      </c>
      <c r="V21" s="4">
        <v>1.72E-2</v>
      </c>
      <c r="W21" s="4">
        <v>3.5999999999999999E-3</v>
      </c>
      <c r="X21" s="4">
        <v>7.7999999999999996E-3</v>
      </c>
      <c r="Y21" s="4">
        <v>1.8E-3</v>
      </c>
      <c r="Z21" s="31">
        <v>5.5316000000000001</v>
      </c>
      <c r="AA21" s="38">
        <v>0.32700000000000001</v>
      </c>
      <c r="AB21" s="38">
        <v>1.4E-2</v>
      </c>
      <c r="AC21" s="38">
        <v>0.11799999999999999</v>
      </c>
      <c r="AD21" s="38">
        <v>1.7000000000000001E-2</v>
      </c>
      <c r="AF21" s="72">
        <v>2.2281</v>
      </c>
      <c r="AG21" s="72">
        <v>13.063666666666668</v>
      </c>
      <c r="AH21" s="72">
        <v>0.25869999999999999</v>
      </c>
      <c r="AI21" s="72">
        <v>11.112499999999999</v>
      </c>
      <c r="AJ21" s="72">
        <v>0.44886666666666669</v>
      </c>
      <c r="AK21" s="72">
        <v>2.4959666666666664</v>
      </c>
      <c r="AL21" s="72">
        <v>49.953233333333337</v>
      </c>
      <c r="AM21" s="72">
        <v>7.6320333333333332</v>
      </c>
      <c r="AN21" s="72">
        <v>10.999833333333333</v>
      </c>
      <c r="AO21" s="72">
        <v>0.34616666666666668</v>
      </c>
      <c r="AP21" s="72">
        <f t="shared" si="3"/>
        <v>0.20979797979797982</v>
      </c>
      <c r="AQ21" s="72">
        <v>2.9300000000000003E-2</v>
      </c>
      <c r="AR21" s="72">
        <v>1.3933333333333334E-2</v>
      </c>
      <c r="AS21" s="72">
        <f t="shared" si="2"/>
        <v>1.211594202898551E-2</v>
      </c>
      <c r="AT21" s="72">
        <v>98.582333333333324</v>
      </c>
      <c r="AU21" s="72">
        <f t="shared" si="0"/>
        <v>0.59267373794375455</v>
      </c>
      <c r="AV21" s="71">
        <v>3.91</v>
      </c>
      <c r="AW21" s="71">
        <v>0.4</v>
      </c>
      <c r="AX21" s="71">
        <v>0.7</v>
      </c>
      <c r="AY21" s="71">
        <v>0.28999999999999998</v>
      </c>
      <c r="AZ21" s="71">
        <v>1110</v>
      </c>
      <c r="BA21" s="71">
        <v>110</v>
      </c>
      <c r="BB21" s="71">
        <v>32.200000000000003</v>
      </c>
      <c r="BC21" s="71">
        <v>1.2</v>
      </c>
      <c r="BD21" s="71">
        <v>257</v>
      </c>
      <c r="BE21" s="71">
        <v>14</v>
      </c>
      <c r="BF21" s="71">
        <v>390</v>
      </c>
      <c r="BG21" s="71">
        <v>38</v>
      </c>
      <c r="BH21" s="71">
        <v>44.2</v>
      </c>
      <c r="BI21" s="71">
        <v>4.2</v>
      </c>
      <c r="BJ21" s="71">
        <v>107</v>
      </c>
      <c r="BK21" s="71">
        <v>11</v>
      </c>
      <c r="BL21" s="71">
        <v>7.43</v>
      </c>
      <c r="BM21" s="71">
        <v>0.44</v>
      </c>
      <c r="BN21" s="71">
        <v>343</v>
      </c>
      <c r="BO21" s="71">
        <v>30</v>
      </c>
      <c r="BP21" s="71">
        <v>24.1</v>
      </c>
      <c r="BQ21" s="71">
        <v>1.5</v>
      </c>
      <c r="BR21" s="71">
        <v>146</v>
      </c>
      <c r="BS21" s="71">
        <v>12</v>
      </c>
      <c r="BT21" s="71">
        <v>13.4</v>
      </c>
      <c r="BU21" s="71">
        <v>1.3</v>
      </c>
      <c r="BV21" s="71">
        <v>7.2400000000000006E-2</v>
      </c>
      <c r="BW21" s="71">
        <v>8.0000000000000002E-3</v>
      </c>
      <c r="BX21" s="71">
        <v>101.9</v>
      </c>
      <c r="BY21" s="71">
        <v>9.9</v>
      </c>
      <c r="BZ21" s="71">
        <v>11.66</v>
      </c>
      <c r="CA21" s="71">
        <v>0.86</v>
      </c>
      <c r="CB21" s="71">
        <v>26.9</v>
      </c>
      <c r="CC21" s="71">
        <v>1.6</v>
      </c>
      <c r="CD21" s="71">
        <v>4.07</v>
      </c>
      <c r="CE21" s="71">
        <v>0.23</v>
      </c>
      <c r="CF21" s="71">
        <v>19.8</v>
      </c>
      <c r="CG21" s="71">
        <v>1.2</v>
      </c>
      <c r="CH21" s="71">
        <v>5.2</v>
      </c>
      <c r="CI21" s="71">
        <v>0.36</v>
      </c>
      <c r="CJ21" s="71">
        <v>1.82</v>
      </c>
      <c r="CK21" s="71">
        <v>0.14000000000000001</v>
      </c>
      <c r="CL21" s="71">
        <v>5.53</v>
      </c>
      <c r="CM21" s="71">
        <v>0.37</v>
      </c>
      <c r="CN21" s="71">
        <v>0.88800000000000001</v>
      </c>
      <c r="CO21" s="71">
        <v>0.09</v>
      </c>
      <c r="CP21" s="71">
        <v>4.6900000000000004</v>
      </c>
      <c r="CQ21" s="71">
        <v>0.43</v>
      </c>
      <c r="CR21" s="71">
        <v>0.97599999999999998</v>
      </c>
      <c r="CS21" s="71">
        <v>8.5000000000000006E-2</v>
      </c>
      <c r="CT21" s="71">
        <v>2.38</v>
      </c>
      <c r="CU21" s="71">
        <v>0.21</v>
      </c>
      <c r="CV21" s="71">
        <v>0.30399999999999999</v>
      </c>
      <c r="CW21" s="71">
        <v>2.5000000000000001E-2</v>
      </c>
      <c r="CX21" s="71">
        <v>2</v>
      </c>
      <c r="CY21" s="71">
        <v>0.17</v>
      </c>
      <c r="CZ21" s="71">
        <v>0.27</v>
      </c>
      <c r="DA21" s="71">
        <v>3.2000000000000001E-2</v>
      </c>
      <c r="DB21" s="71">
        <v>3.64</v>
      </c>
      <c r="DC21" s="71">
        <v>0.32</v>
      </c>
      <c r="DD21" s="71">
        <v>0.80200000000000005</v>
      </c>
      <c r="DE21" s="71">
        <v>8.8999999999999996E-2</v>
      </c>
      <c r="DF21" s="71">
        <v>0.95</v>
      </c>
      <c r="DG21" s="71">
        <v>0.12</v>
      </c>
      <c r="DH21" s="71">
        <v>0.91500000000000004</v>
      </c>
      <c r="DI21" s="71">
        <v>8.5000000000000006E-2</v>
      </c>
      <c r="DJ21" s="71">
        <v>0.26800000000000002</v>
      </c>
      <c r="DK21" s="71">
        <v>2.9000000000000001E-2</v>
      </c>
    </row>
    <row r="22" spans="1:115" x14ac:dyDescent="0.3">
      <c r="A22" t="s">
        <v>266</v>
      </c>
      <c r="B22">
        <v>110</v>
      </c>
      <c r="C22">
        <v>910</v>
      </c>
      <c r="D22" t="s">
        <v>99</v>
      </c>
      <c r="E22" s="136">
        <v>21.56</v>
      </c>
      <c r="F22" s="3">
        <v>128.1</v>
      </c>
      <c r="G22" s="3">
        <v>7.1</v>
      </c>
      <c r="H22" s="3">
        <v>115.9</v>
      </c>
      <c r="I22" s="3">
        <v>5.4</v>
      </c>
      <c r="J22" s="4">
        <v>0.85</v>
      </c>
      <c r="K22" s="4">
        <v>0.12</v>
      </c>
      <c r="L22" s="4">
        <v>0.221</v>
      </c>
      <c r="M22" s="4">
        <v>8.8999999999999996E-2</v>
      </c>
      <c r="N22" s="4">
        <v>0.10199999999999999</v>
      </c>
      <c r="O22" s="4">
        <v>1.2E-2</v>
      </c>
      <c r="P22" s="3">
        <v>1.4530000000000001</v>
      </c>
      <c r="Q22" s="4">
        <v>9.5000000000000001E-2</v>
      </c>
      <c r="R22" s="4">
        <v>3.85E-2</v>
      </c>
      <c r="S22" s="4">
        <v>7.7999999999999996E-3</v>
      </c>
      <c r="T22" s="4">
        <v>0.14000000000000001</v>
      </c>
      <c r="U22" s="4">
        <v>0.02</v>
      </c>
      <c r="V22" s="4">
        <v>1.8100000000000002E-2</v>
      </c>
      <c r="W22" s="4">
        <v>4.1999999999999997E-3</v>
      </c>
      <c r="X22" s="4">
        <v>1.01E-2</v>
      </c>
      <c r="Y22" s="4">
        <v>2E-3</v>
      </c>
      <c r="Z22" s="31">
        <v>5.5250000000000004</v>
      </c>
      <c r="AA22" s="38">
        <v>0.32800000000000001</v>
      </c>
      <c r="AB22" s="38">
        <v>1.2E-2</v>
      </c>
      <c r="AC22" s="38">
        <v>0.126</v>
      </c>
      <c r="AD22" s="38">
        <v>1.9E-2</v>
      </c>
      <c r="AF22" s="72">
        <v>2.2938000000000001</v>
      </c>
      <c r="AG22" s="72">
        <v>12.880750000000001</v>
      </c>
      <c r="AH22" s="72">
        <v>0.27034999999999998</v>
      </c>
      <c r="AI22" s="72">
        <v>11.129149999999999</v>
      </c>
      <c r="AJ22" s="72">
        <v>0.47950000000000004</v>
      </c>
      <c r="AK22" s="72">
        <v>2.4683999999999999</v>
      </c>
      <c r="AL22" s="72">
        <v>49.88355</v>
      </c>
      <c r="AM22" s="72">
        <v>7.5381999999999998</v>
      </c>
      <c r="AN22" s="72">
        <v>10.9656</v>
      </c>
      <c r="AO22" s="72">
        <v>0.34730000000000005</v>
      </c>
      <c r="AP22" s="72">
        <f t="shared" si="3"/>
        <v>0.21048484848484852</v>
      </c>
      <c r="AQ22" s="72">
        <v>3.3000000000000002E-2</v>
      </c>
      <c r="AR22" s="72">
        <v>1.325E-2</v>
      </c>
      <c r="AS22" s="72">
        <f t="shared" si="2"/>
        <v>1.1521739130434782E-2</v>
      </c>
      <c r="AT22" s="72">
        <v>98.30295000000001</v>
      </c>
      <c r="AU22" s="72">
        <f t="shared" si="0"/>
        <v>0.59043784898636242</v>
      </c>
      <c r="AV22" s="71">
        <v>4.09</v>
      </c>
      <c r="AW22" s="71">
        <v>0.43</v>
      </c>
      <c r="AX22" s="71">
        <v>0.91</v>
      </c>
      <c r="AY22" s="71">
        <v>0.27</v>
      </c>
      <c r="AZ22" s="71">
        <v>1104</v>
      </c>
      <c r="BA22" s="71">
        <v>95</v>
      </c>
      <c r="BB22" s="71">
        <v>31.6</v>
      </c>
      <c r="BC22" s="71">
        <v>1.4</v>
      </c>
      <c r="BD22" s="71">
        <v>311</v>
      </c>
      <c r="BE22" s="71">
        <v>34</v>
      </c>
      <c r="BF22" s="71">
        <v>427</v>
      </c>
      <c r="BG22" s="71">
        <v>43</v>
      </c>
      <c r="BH22" s="71">
        <v>50.2</v>
      </c>
      <c r="BI22" s="71">
        <v>5.4</v>
      </c>
      <c r="BJ22" s="71">
        <v>121</v>
      </c>
      <c r="BK22" s="71">
        <v>12</v>
      </c>
      <c r="BL22" s="71">
        <v>8.26</v>
      </c>
      <c r="BM22" s="71">
        <v>0.48</v>
      </c>
      <c r="BN22" s="71">
        <v>331</v>
      </c>
      <c r="BO22" s="71">
        <v>18</v>
      </c>
      <c r="BP22" s="71">
        <v>22.5</v>
      </c>
      <c r="BQ22" s="71">
        <v>1.2</v>
      </c>
      <c r="BR22" s="71">
        <v>134.6</v>
      </c>
      <c r="BS22" s="71">
        <v>8</v>
      </c>
      <c r="BT22" s="71">
        <v>13.8</v>
      </c>
      <c r="BU22" s="71">
        <v>1</v>
      </c>
      <c r="BV22" s="71">
        <v>8.7300000000000003E-2</v>
      </c>
      <c r="BW22" s="71">
        <v>8.3000000000000001E-3</v>
      </c>
      <c r="BX22" s="71">
        <v>108.4</v>
      </c>
      <c r="BY22" s="71">
        <v>7.5</v>
      </c>
      <c r="BZ22" s="71">
        <v>12.23</v>
      </c>
      <c r="CA22" s="71">
        <v>0.59</v>
      </c>
      <c r="CB22" s="71">
        <v>29.4</v>
      </c>
      <c r="CC22" s="71">
        <v>1.3</v>
      </c>
      <c r="CD22" s="71">
        <v>4.2</v>
      </c>
      <c r="CE22" s="71">
        <v>0.18</v>
      </c>
      <c r="CF22" s="71">
        <v>19.899999999999999</v>
      </c>
      <c r="CG22" s="71">
        <v>1.2</v>
      </c>
      <c r="CH22" s="71">
        <v>5.34</v>
      </c>
      <c r="CI22" s="71">
        <v>0.39</v>
      </c>
      <c r="CJ22" s="71">
        <v>1.8</v>
      </c>
      <c r="CK22" s="71">
        <v>0.14000000000000001</v>
      </c>
      <c r="CL22" s="71">
        <v>5.21</v>
      </c>
      <c r="CM22" s="71">
        <v>0.45</v>
      </c>
      <c r="CN22" s="71">
        <v>0.84299999999999997</v>
      </c>
      <c r="CO22" s="71">
        <v>8.8999999999999996E-2</v>
      </c>
      <c r="CP22" s="71">
        <v>4.93</v>
      </c>
      <c r="CQ22" s="71">
        <v>0.42</v>
      </c>
      <c r="CR22" s="71">
        <v>0.90100000000000002</v>
      </c>
      <c r="CS22" s="71">
        <v>6.8000000000000005E-2</v>
      </c>
      <c r="CT22" s="71">
        <v>2.21</v>
      </c>
      <c r="CU22" s="71">
        <v>0.17</v>
      </c>
      <c r="CV22" s="71">
        <v>0.28899999999999998</v>
      </c>
      <c r="CW22" s="71">
        <v>2.8000000000000001E-2</v>
      </c>
      <c r="CX22" s="71">
        <v>1.94</v>
      </c>
      <c r="CY22" s="71">
        <v>0.17</v>
      </c>
      <c r="CZ22" s="71">
        <v>0.27100000000000002</v>
      </c>
      <c r="DA22" s="71">
        <v>0.03</v>
      </c>
      <c r="DB22" s="71">
        <v>3.4</v>
      </c>
      <c r="DC22" s="71">
        <v>0.38</v>
      </c>
      <c r="DD22" s="71">
        <v>0.8</v>
      </c>
      <c r="DE22" s="71">
        <v>8.7999999999999995E-2</v>
      </c>
      <c r="DF22" s="71">
        <v>1.07</v>
      </c>
      <c r="DG22" s="71">
        <v>0.1</v>
      </c>
      <c r="DH22" s="71">
        <v>0.89400000000000002</v>
      </c>
      <c r="DI22" s="71">
        <v>6.6000000000000003E-2</v>
      </c>
      <c r="DJ22" s="71">
        <v>0.30499999999999999</v>
      </c>
      <c r="DK22" s="71">
        <v>3.1E-2</v>
      </c>
    </row>
    <row r="23" spans="1:115" x14ac:dyDescent="0.3">
      <c r="A23" t="s">
        <v>266</v>
      </c>
      <c r="B23">
        <v>110</v>
      </c>
      <c r="C23">
        <v>910</v>
      </c>
      <c r="D23" t="s">
        <v>100</v>
      </c>
      <c r="E23" s="136">
        <v>21.882000000000001</v>
      </c>
      <c r="F23" s="3">
        <v>132.19999999999999</v>
      </c>
      <c r="G23" s="3">
        <v>7.9</v>
      </c>
      <c r="H23" s="3">
        <v>119.6</v>
      </c>
      <c r="I23" s="3">
        <v>8.6</v>
      </c>
      <c r="J23" s="4">
        <v>0.65</v>
      </c>
      <c r="K23" s="4">
        <v>8.6999999999999994E-2</v>
      </c>
      <c r="L23" s="4">
        <v>8.5000000000000006E-2</v>
      </c>
      <c r="M23" s="4">
        <v>0.04</v>
      </c>
      <c r="N23" s="4">
        <v>8.4000000000000005E-2</v>
      </c>
      <c r="O23" s="4">
        <v>1.2E-2</v>
      </c>
      <c r="P23" s="3">
        <v>1.353</v>
      </c>
      <c r="Q23" s="4">
        <v>8.5999999999999993E-2</v>
      </c>
      <c r="R23" s="4">
        <v>4.2999999999999997E-2</v>
      </c>
      <c r="S23" s="4">
        <v>0.01</v>
      </c>
      <c r="T23" s="4">
        <v>0.154</v>
      </c>
      <c r="U23" s="4">
        <v>0.02</v>
      </c>
      <c r="V23" s="4">
        <v>1.7500000000000002E-2</v>
      </c>
      <c r="W23" s="4">
        <v>3.0999999999999999E-3</v>
      </c>
      <c r="X23" s="4">
        <v>6.0000000000000001E-3</v>
      </c>
      <c r="Y23" s="4">
        <v>1.2999999999999999E-3</v>
      </c>
      <c r="Z23" s="31"/>
      <c r="AA23" s="38"/>
      <c r="AB23" s="38"/>
      <c r="AC23" s="38"/>
      <c r="AD23" s="38"/>
      <c r="AF23" s="72">
        <v>2.1020500000000002</v>
      </c>
      <c r="AG23" s="72">
        <v>12.908200000000001</v>
      </c>
      <c r="AH23" s="72">
        <v>0.28200000000000003</v>
      </c>
      <c r="AI23" s="72">
        <v>11.145900000000001</v>
      </c>
      <c r="AJ23" s="72">
        <v>0.46155000000000002</v>
      </c>
      <c r="AK23" s="72">
        <v>2.5020500000000001</v>
      </c>
      <c r="AL23" s="72">
        <v>50.108249999999998</v>
      </c>
      <c r="AM23" s="72">
        <v>7.6173000000000002</v>
      </c>
      <c r="AN23" s="72">
        <v>10.998249999999999</v>
      </c>
      <c r="AO23" s="72">
        <v>0.3861</v>
      </c>
      <c r="AP23" s="72">
        <f t="shared" si="3"/>
        <v>0.23400000000000001</v>
      </c>
      <c r="AQ23" s="72">
        <v>3.0550000000000001E-2</v>
      </c>
      <c r="AR23" s="72">
        <v>1.5000000000000001E-2</v>
      </c>
      <c r="AS23" s="72">
        <f t="shared" si="2"/>
        <v>1.3043478260869568E-2</v>
      </c>
      <c r="AT23" s="72">
        <v>98.557199999999995</v>
      </c>
      <c r="AU23" s="72">
        <f t="shared" si="0"/>
        <v>0.59224193240582856</v>
      </c>
      <c r="AV23" s="71">
        <v>3.97</v>
      </c>
      <c r="AW23" s="71">
        <v>0.3</v>
      </c>
      <c r="AX23" s="71">
        <v>0.76</v>
      </c>
      <c r="AY23" s="71">
        <v>0.26</v>
      </c>
      <c r="AZ23" s="71">
        <v>1070</v>
      </c>
      <c r="BA23" s="71">
        <v>57</v>
      </c>
      <c r="BB23" s="71">
        <v>31.8</v>
      </c>
      <c r="BC23" s="71">
        <v>1.3</v>
      </c>
      <c r="BD23" s="71">
        <v>296</v>
      </c>
      <c r="BE23" s="71">
        <v>28</v>
      </c>
      <c r="BF23" s="71">
        <v>401</v>
      </c>
      <c r="BG23" s="71">
        <v>32</v>
      </c>
      <c r="BH23" s="71">
        <v>46.5</v>
      </c>
      <c r="BI23" s="71">
        <v>4</v>
      </c>
      <c r="BJ23" s="71">
        <v>115.1</v>
      </c>
      <c r="BK23" s="71">
        <v>8.6999999999999993</v>
      </c>
      <c r="BL23" s="71">
        <v>7.96</v>
      </c>
      <c r="BM23" s="71">
        <v>0.44</v>
      </c>
      <c r="BN23" s="71">
        <v>327</v>
      </c>
      <c r="BO23" s="71">
        <v>15</v>
      </c>
      <c r="BP23" s="71">
        <v>22.7</v>
      </c>
      <c r="BQ23" s="71">
        <v>1.3</v>
      </c>
      <c r="BR23" s="71">
        <v>133.19999999999999</v>
      </c>
      <c r="BS23" s="71">
        <v>9.3000000000000007</v>
      </c>
      <c r="BT23" s="71">
        <v>12.99</v>
      </c>
      <c r="BU23" s="71">
        <v>0.73</v>
      </c>
      <c r="BV23" s="71">
        <v>7.5899999999999995E-2</v>
      </c>
      <c r="BW23" s="71">
        <v>7.1999999999999998E-3</v>
      </c>
      <c r="BX23" s="71">
        <v>100.4</v>
      </c>
      <c r="BY23" s="71">
        <v>7.3</v>
      </c>
      <c r="BZ23" s="71">
        <v>11.82</v>
      </c>
      <c r="CA23" s="71">
        <v>0.8</v>
      </c>
      <c r="CB23" s="71">
        <v>28.9</v>
      </c>
      <c r="CC23" s="71">
        <v>1.6</v>
      </c>
      <c r="CD23" s="71">
        <v>4.1399999999999997</v>
      </c>
      <c r="CE23" s="71">
        <v>0.21</v>
      </c>
      <c r="CF23" s="71">
        <v>19.399999999999999</v>
      </c>
      <c r="CG23" s="71">
        <v>1.2</v>
      </c>
      <c r="CH23" s="71">
        <v>5.16</v>
      </c>
      <c r="CI23" s="71">
        <v>0.37</v>
      </c>
      <c r="CJ23" s="71">
        <v>1.77</v>
      </c>
      <c r="CK23" s="71">
        <v>0.17</v>
      </c>
      <c r="CL23" s="71">
        <v>5.38</v>
      </c>
      <c r="CM23" s="71">
        <v>0.42</v>
      </c>
      <c r="CN23" s="71">
        <v>0.79100000000000004</v>
      </c>
      <c r="CO23" s="71">
        <v>6.5000000000000002E-2</v>
      </c>
      <c r="CP23" s="71">
        <v>4.5599999999999996</v>
      </c>
      <c r="CQ23" s="71">
        <v>0.4</v>
      </c>
      <c r="CR23" s="71">
        <v>0.90100000000000002</v>
      </c>
      <c r="CS23" s="71">
        <v>6.5000000000000002E-2</v>
      </c>
      <c r="CT23" s="71">
        <v>2.38</v>
      </c>
      <c r="CU23" s="71">
        <v>0.22</v>
      </c>
      <c r="CV23" s="71">
        <v>0.32</v>
      </c>
      <c r="CW23" s="71">
        <v>3.2000000000000001E-2</v>
      </c>
      <c r="CX23" s="71">
        <v>1.9</v>
      </c>
      <c r="CY23" s="71">
        <v>0.16</v>
      </c>
      <c r="CZ23" s="71">
        <v>0.26200000000000001</v>
      </c>
      <c r="DA23" s="71">
        <v>2.7E-2</v>
      </c>
      <c r="DB23" s="71">
        <v>3.35</v>
      </c>
      <c r="DC23" s="71">
        <v>0.25</v>
      </c>
      <c r="DD23" s="71">
        <v>0.73799999999999999</v>
      </c>
      <c r="DE23" s="71">
        <v>7.0999999999999994E-2</v>
      </c>
      <c r="DF23" s="71">
        <v>0.96</v>
      </c>
      <c r="DG23" s="71">
        <v>0.12</v>
      </c>
      <c r="DH23" s="71">
        <v>0.82599999999999996</v>
      </c>
      <c r="DI23" s="71">
        <v>7.0999999999999994E-2</v>
      </c>
      <c r="DJ23" s="71">
        <v>0.27100000000000002</v>
      </c>
      <c r="DK23" s="71">
        <v>2.8000000000000001E-2</v>
      </c>
    </row>
    <row r="24" spans="1:115" x14ac:dyDescent="0.3">
      <c r="A24" t="s">
        <v>266</v>
      </c>
      <c r="B24">
        <v>110</v>
      </c>
      <c r="C24">
        <v>910</v>
      </c>
      <c r="D24" t="s">
        <v>101</v>
      </c>
      <c r="E24" s="136">
        <v>23.762</v>
      </c>
      <c r="F24" s="3">
        <v>129.4</v>
      </c>
      <c r="G24" s="3">
        <v>5.5</v>
      </c>
      <c r="H24" s="3">
        <v>116.3</v>
      </c>
      <c r="I24" s="3">
        <v>8.6</v>
      </c>
      <c r="J24" s="4">
        <v>0.66300000000000003</v>
      </c>
      <c r="K24" s="4">
        <v>7.6999999999999999E-2</v>
      </c>
      <c r="L24" s="4">
        <v>0.09</v>
      </c>
      <c r="M24" s="4">
        <v>0.04</v>
      </c>
      <c r="N24" s="4">
        <v>9.4E-2</v>
      </c>
      <c r="O24" s="4">
        <v>1.0999999999999999E-2</v>
      </c>
      <c r="P24" s="3">
        <v>1.4359999999999999</v>
      </c>
      <c r="Q24" s="4">
        <v>8.8999999999999996E-2</v>
      </c>
      <c r="R24" s="4">
        <v>5.0599999999999999E-2</v>
      </c>
      <c r="S24" s="4">
        <v>9.7000000000000003E-3</v>
      </c>
      <c r="T24" s="4">
        <v>0.151</v>
      </c>
      <c r="U24" s="4">
        <v>1.7000000000000001E-2</v>
      </c>
      <c r="V24" s="4">
        <v>2.0400000000000001E-2</v>
      </c>
      <c r="W24" s="4">
        <v>3.3E-3</v>
      </c>
      <c r="X24" s="4">
        <v>1.06E-2</v>
      </c>
      <c r="Y24" s="4">
        <v>2.2000000000000001E-3</v>
      </c>
      <c r="Z24" s="31">
        <v>4.2046000000000001</v>
      </c>
      <c r="AA24" s="38">
        <v>0.34100000000000003</v>
      </c>
      <c r="AB24" s="38">
        <v>1.7999999999999999E-2</v>
      </c>
      <c r="AC24" s="38">
        <v>0.13800000000000001</v>
      </c>
      <c r="AD24" s="38">
        <v>2.9000000000000001E-2</v>
      </c>
      <c r="AF24" s="72">
        <v>2.2367499999999998</v>
      </c>
      <c r="AG24" s="72">
        <v>12.8569</v>
      </c>
      <c r="AH24" s="72">
        <v>0.25419999999999998</v>
      </c>
      <c r="AI24" s="72">
        <v>11.159199999999998</v>
      </c>
      <c r="AJ24" s="72">
        <v>0.47635000000000005</v>
      </c>
      <c r="AK24" s="72">
        <v>2.4882999999999997</v>
      </c>
      <c r="AL24" s="72">
        <v>49.678449999999998</v>
      </c>
      <c r="AM24" s="72">
        <v>7.5831</v>
      </c>
      <c r="AN24" s="72">
        <v>11.03645</v>
      </c>
      <c r="AO24" s="72">
        <v>0.34870000000000001</v>
      </c>
      <c r="AP24" s="72">
        <f t="shared" si="3"/>
        <v>0.21133333333333335</v>
      </c>
      <c r="AQ24" s="72">
        <v>2.955E-2</v>
      </c>
      <c r="AR24" s="72">
        <v>1.3850000000000001E-2</v>
      </c>
      <c r="AS24" s="72">
        <f t="shared" si="2"/>
        <v>1.2043478260869567E-2</v>
      </c>
      <c r="AT24" s="72">
        <v>98.161799999999999</v>
      </c>
      <c r="AU24" s="72">
        <f t="shared" si="0"/>
        <v>0.59031652891922881</v>
      </c>
      <c r="AV24" s="71">
        <v>4.05</v>
      </c>
      <c r="AW24" s="71">
        <v>0.41</v>
      </c>
      <c r="AX24" s="71">
        <v>0.71</v>
      </c>
      <c r="AY24" s="71">
        <v>0.25</v>
      </c>
      <c r="AZ24" s="71">
        <v>1097</v>
      </c>
      <c r="BA24" s="71">
        <v>73</v>
      </c>
      <c r="BB24" s="71">
        <v>32.1</v>
      </c>
      <c r="BC24" s="71">
        <v>1.6</v>
      </c>
      <c r="BD24" s="71">
        <v>295</v>
      </c>
      <c r="BE24" s="71">
        <v>22</v>
      </c>
      <c r="BF24" s="71">
        <v>483</v>
      </c>
      <c r="BG24" s="71">
        <v>38</v>
      </c>
      <c r="BH24" s="71">
        <v>48.2</v>
      </c>
      <c r="BI24" s="71">
        <v>3</v>
      </c>
      <c r="BJ24" s="71">
        <v>114.8</v>
      </c>
      <c r="BK24" s="71">
        <v>6.4</v>
      </c>
      <c r="BL24" s="71">
        <v>7.93</v>
      </c>
      <c r="BM24" s="71">
        <v>0.56000000000000005</v>
      </c>
      <c r="BN24" s="71">
        <v>334</v>
      </c>
      <c r="BO24" s="71">
        <v>17</v>
      </c>
      <c r="BP24" s="71">
        <v>22.9</v>
      </c>
      <c r="BQ24" s="71">
        <v>1.2</v>
      </c>
      <c r="BR24" s="71">
        <v>134.19999999999999</v>
      </c>
      <c r="BS24" s="71">
        <v>7.6</v>
      </c>
      <c r="BT24" s="71">
        <v>13.04</v>
      </c>
      <c r="BU24" s="71">
        <v>0.73</v>
      </c>
      <c r="BV24" s="71">
        <v>7.7899999999999997E-2</v>
      </c>
      <c r="BW24" s="71">
        <v>5.7000000000000002E-3</v>
      </c>
      <c r="BX24" s="71">
        <v>101.6</v>
      </c>
      <c r="BY24" s="71">
        <v>5.9</v>
      </c>
      <c r="BZ24" s="71">
        <v>11.74</v>
      </c>
      <c r="CA24" s="71">
        <v>0.68</v>
      </c>
      <c r="CB24" s="71">
        <v>28.4</v>
      </c>
      <c r="CC24" s="71">
        <v>1.3</v>
      </c>
      <c r="CD24" s="71">
        <v>4.1900000000000004</v>
      </c>
      <c r="CE24" s="71">
        <v>0.24</v>
      </c>
      <c r="CF24" s="71">
        <v>19.600000000000001</v>
      </c>
      <c r="CG24" s="71">
        <v>1.1000000000000001</v>
      </c>
      <c r="CH24" s="71">
        <v>5.32</v>
      </c>
      <c r="CI24" s="71">
        <v>0.4</v>
      </c>
      <c r="CJ24" s="71">
        <v>1.81</v>
      </c>
      <c r="CK24" s="71">
        <v>0.11</v>
      </c>
      <c r="CL24" s="71">
        <v>5.33</v>
      </c>
      <c r="CM24" s="71">
        <v>0.35</v>
      </c>
      <c r="CN24" s="71">
        <v>0.81399999999999995</v>
      </c>
      <c r="CO24" s="71">
        <v>5.0999999999999997E-2</v>
      </c>
      <c r="CP24" s="71">
        <v>4.5199999999999996</v>
      </c>
      <c r="CQ24" s="71">
        <v>0.34</v>
      </c>
      <c r="CR24" s="71">
        <v>0.89100000000000001</v>
      </c>
      <c r="CS24" s="71">
        <v>5.8999999999999997E-2</v>
      </c>
      <c r="CT24" s="71">
        <v>2.12</v>
      </c>
      <c r="CU24" s="71">
        <v>0.12</v>
      </c>
      <c r="CV24" s="71">
        <v>0.30199999999999999</v>
      </c>
      <c r="CW24" s="71">
        <v>2.5000000000000001E-2</v>
      </c>
      <c r="CX24" s="71">
        <v>1.96</v>
      </c>
      <c r="CY24" s="71">
        <v>0.13</v>
      </c>
      <c r="CZ24" s="71">
        <v>0.26</v>
      </c>
      <c r="DA24" s="71">
        <v>2.4E-2</v>
      </c>
      <c r="DB24" s="71">
        <v>3.47</v>
      </c>
      <c r="DC24" s="71">
        <v>0.34</v>
      </c>
      <c r="DD24" s="71">
        <v>0.76900000000000002</v>
      </c>
      <c r="DE24" s="71">
        <v>6.0999999999999999E-2</v>
      </c>
      <c r="DF24" s="71">
        <v>1.004</v>
      </c>
      <c r="DG24" s="71">
        <v>9.7000000000000003E-2</v>
      </c>
      <c r="DH24" s="71">
        <v>0.85299999999999998</v>
      </c>
      <c r="DI24" s="71">
        <v>5.8999999999999997E-2</v>
      </c>
      <c r="DJ24" s="71">
        <v>0.28799999999999998</v>
      </c>
      <c r="DK24" s="71">
        <v>3.2000000000000001E-2</v>
      </c>
    </row>
    <row r="25" spans="1:115" x14ac:dyDescent="0.3">
      <c r="A25" t="s">
        <v>266</v>
      </c>
      <c r="B25">
        <v>110</v>
      </c>
      <c r="C25">
        <v>910</v>
      </c>
      <c r="D25" t="s">
        <v>102</v>
      </c>
      <c r="E25" s="136">
        <v>23.184999999999999</v>
      </c>
      <c r="F25" s="3">
        <v>132.5</v>
      </c>
      <c r="G25" s="3">
        <v>4.9000000000000004</v>
      </c>
      <c r="H25" s="3">
        <v>113.2</v>
      </c>
      <c r="I25" s="3">
        <v>4.2</v>
      </c>
      <c r="J25" s="4">
        <v>0.65800000000000003</v>
      </c>
      <c r="K25" s="4">
        <v>8.4000000000000005E-2</v>
      </c>
      <c r="L25" s="4">
        <v>0.108</v>
      </c>
      <c r="M25" s="4">
        <v>4.9000000000000002E-2</v>
      </c>
      <c r="N25" s="4">
        <v>9.2999999999999999E-2</v>
      </c>
      <c r="O25" s="4">
        <v>1.4999999999999999E-2</v>
      </c>
      <c r="P25" s="3">
        <v>1.3839999999999999</v>
      </c>
      <c r="Q25" s="4">
        <v>6.8000000000000005E-2</v>
      </c>
      <c r="R25" s="4">
        <v>4.2099999999999999E-2</v>
      </c>
      <c r="S25" s="4">
        <v>8.6E-3</v>
      </c>
      <c r="T25" s="4">
        <v>0.151</v>
      </c>
      <c r="U25" s="4">
        <v>1.7999999999999999E-2</v>
      </c>
      <c r="V25" s="4">
        <v>1.66E-2</v>
      </c>
      <c r="W25" s="4">
        <v>2.7000000000000001E-3</v>
      </c>
      <c r="X25" s="4">
        <v>8.6E-3</v>
      </c>
      <c r="Y25" s="4">
        <v>1.8E-3</v>
      </c>
      <c r="Z25" s="31">
        <v>7.3018000000000001</v>
      </c>
      <c r="AA25" s="38">
        <v>0.32500000000000001</v>
      </c>
      <c r="AB25" s="38">
        <v>1.4999999999999999E-2</v>
      </c>
      <c r="AC25" s="38">
        <v>0.13500000000000001</v>
      </c>
      <c r="AD25" s="38">
        <v>1.7999999999999999E-2</v>
      </c>
      <c r="AF25" s="72">
        <v>2.2258499999999999</v>
      </c>
      <c r="AG25" s="72">
        <v>12.968150000000001</v>
      </c>
      <c r="AH25" s="72">
        <v>0.23985000000000001</v>
      </c>
      <c r="AI25" s="72">
        <v>11.128399999999999</v>
      </c>
      <c r="AJ25" s="72">
        <v>0.47785</v>
      </c>
      <c r="AK25" s="72">
        <v>2.5001499999999997</v>
      </c>
      <c r="AL25" s="72">
        <v>50.078749999999999</v>
      </c>
      <c r="AM25" s="72">
        <v>7.8480000000000008</v>
      </c>
      <c r="AN25" s="72">
        <v>11.0961</v>
      </c>
      <c r="AO25" s="72">
        <v>0.34115000000000001</v>
      </c>
      <c r="AP25" s="72">
        <f t="shared" si="3"/>
        <v>0.20675757575757578</v>
      </c>
      <c r="AQ25" s="72">
        <v>3.0100000000000002E-2</v>
      </c>
      <c r="AR25" s="72">
        <v>1.1849999999999999E-2</v>
      </c>
      <c r="AS25" s="72">
        <f t="shared" si="2"/>
        <v>1.0304347826086958E-2</v>
      </c>
      <c r="AT25" s="72">
        <v>98.946349999999995</v>
      </c>
      <c r="AU25" s="72">
        <f t="shared" si="0"/>
        <v>0.597298263893419</v>
      </c>
      <c r="AV25" s="71">
        <v>4.09</v>
      </c>
      <c r="AW25" s="71">
        <v>0.27</v>
      </c>
      <c r="AX25" s="71">
        <v>0.79</v>
      </c>
      <c r="AY25" s="71">
        <v>0.27</v>
      </c>
      <c r="AZ25" s="71">
        <v>1099</v>
      </c>
      <c r="BA25" s="71">
        <v>41</v>
      </c>
      <c r="BB25" s="71">
        <v>32.630000000000003</v>
      </c>
      <c r="BC25" s="71">
        <v>0.83</v>
      </c>
      <c r="BD25" s="71">
        <v>290</v>
      </c>
      <c r="BE25" s="71">
        <v>15</v>
      </c>
      <c r="BF25" s="71">
        <v>401</v>
      </c>
      <c r="BG25" s="71">
        <v>14</v>
      </c>
      <c r="BH25" s="71">
        <v>45.2</v>
      </c>
      <c r="BI25" s="71">
        <v>2.2000000000000002</v>
      </c>
      <c r="BJ25" s="71">
        <v>108.8</v>
      </c>
      <c r="BK25" s="71">
        <v>5.3</v>
      </c>
      <c r="BL25" s="71">
        <v>8.08</v>
      </c>
      <c r="BM25" s="71">
        <v>0.41</v>
      </c>
      <c r="BN25" s="71">
        <v>343</v>
      </c>
      <c r="BO25" s="71">
        <v>16</v>
      </c>
      <c r="BP25" s="71">
        <v>23.2</v>
      </c>
      <c r="BQ25" s="71">
        <v>1.1000000000000001</v>
      </c>
      <c r="BR25" s="71">
        <v>136.9</v>
      </c>
      <c r="BS25" s="71">
        <v>5.0999999999999996</v>
      </c>
      <c r="BT25" s="71">
        <v>12.95</v>
      </c>
      <c r="BU25" s="71">
        <v>0.43</v>
      </c>
      <c r="BV25" s="71">
        <v>8.0199999999999994E-2</v>
      </c>
      <c r="BW25" s="71">
        <v>6.1999999999999998E-3</v>
      </c>
      <c r="BX25" s="71">
        <v>100.1</v>
      </c>
      <c r="BY25" s="71">
        <v>3.9</v>
      </c>
      <c r="BZ25" s="71">
        <v>11.41</v>
      </c>
      <c r="CA25" s="71">
        <v>0.44</v>
      </c>
      <c r="CB25" s="71">
        <v>27.6</v>
      </c>
      <c r="CC25" s="71">
        <v>1</v>
      </c>
      <c r="CD25" s="71">
        <v>3.97</v>
      </c>
      <c r="CE25" s="71">
        <v>0.14000000000000001</v>
      </c>
      <c r="CF25" s="71">
        <v>19.64</v>
      </c>
      <c r="CG25" s="71">
        <v>0.95</v>
      </c>
      <c r="CH25" s="71">
        <v>5.5</v>
      </c>
      <c r="CI25" s="71">
        <v>0.28999999999999998</v>
      </c>
      <c r="CJ25" s="71">
        <v>1.7909999999999999</v>
      </c>
      <c r="CK25" s="71">
        <v>9.2999999999999999E-2</v>
      </c>
      <c r="CL25" s="71">
        <v>5.24</v>
      </c>
      <c r="CM25" s="71">
        <v>0.32</v>
      </c>
      <c r="CN25" s="71">
        <v>0.81399999999999995</v>
      </c>
      <c r="CO25" s="71">
        <v>5.2999999999999999E-2</v>
      </c>
      <c r="CP25" s="71">
        <v>4.75</v>
      </c>
      <c r="CQ25" s="71">
        <v>0.28999999999999998</v>
      </c>
      <c r="CR25" s="71">
        <v>0.93</v>
      </c>
      <c r="CS25" s="71">
        <v>5.8000000000000003E-2</v>
      </c>
      <c r="CT25" s="71">
        <v>2.4</v>
      </c>
      <c r="CU25" s="71">
        <v>0.14000000000000001</v>
      </c>
      <c r="CV25" s="71">
        <v>0.30499999999999999</v>
      </c>
      <c r="CW25" s="71">
        <v>2.1000000000000001E-2</v>
      </c>
      <c r="CX25" s="71">
        <v>1.95</v>
      </c>
      <c r="CY25" s="71">
        <v>0.19</v>
      </c>
      <c r="CZ25" s="71">
        <v>0.255</v>
      </c>
      <c r="DA25" s="71">
        <v>2.5999999999999999E-2</v>
      </c>
      <c r="DB25" s="71">
        <v>3.27</v>
      </c>
      <c r="DC25" s="71">
        <v>0.27</v>
      </c>
      <c r="DD25" s="71">
        <v>0.80400000000000005</v>
      </c>
      <c r="DE25" s="71">
        <v>4.3999999999999997E-2</v>
      </c>
      <c r="DF25" s="71">
        <v>0.94</v>
      </c>
      <c r="DG25" s="71">
        <v>0.11</v>
      </c>
      <c r="DH25" s="71">
        <v>0.91</v>
      </c>
      <c r="DI25" s="71">
        <v>6.0999999999999999E-2</v>
      </c>
      <c r="DJ25" s="71">
        <v>0.30499999999999999</v>
      </c>
      <c r="DK25" s="71">
        <v>2.9000000000000001E-2</v>
      </c>
    </row>
    <row r="26" spans="1:115" x14ac:dyDescent="0.3">
      <c r="A26" t="s">
        <v>266</v>
      </c>
      <c r="B26">
        <v>110</v>
      </c>
      <c r="C26">
        <v>908</v>
      </c>
      <c r="D26" t="s">
        <v>104</v>
      </c>
      <c r="E26" s="136">
        <v>22.099</v>
      </c>
      <c r="F26" s="3">
        <v>115.7</v>
      </c>
      <c r="G26" s="3">
        <v>4.2</v>
      </c>
      <c r="H26" s="3">
        <v>111.3</v>
      </c>
      <c r="I26" s="3">
        <v>4.3</v>
      </c>
      <c r="J26" s="4">
        <v>0.72099999999999997</v>
      </c>
      <c r="K26" s="4">
        <v>7.4999999999999997E-2</v>
      </c>
      <c r="L26" s="4">
        <v>0.11799999999999999</v>
      </c>
      <c r="M26" s="4">
        <v>4.7E-2</v>
      </c>
      <c r="N26" s="4">
        <v>8.3000000000000004E-2</v>
      </c>
      <c r="O26" s="4">
        <v>1.0999999999999999E-2</v>
      </c>
      <c r="P26" s="3">
        <v>1.268</v>
      </c>
      <c r="Q26" s="4">
        <v>6.5000000000000002E-2</v>
      </c>
      <c r="R26" s="4">
        <v>3.4000000000000002E-2</v>
      </c>
      <c r="S26" s="4">
        <v>1.0999999999999999E-2</v>
      </c>
      <c r="T26" s="4">
        <v>0.13800000000000001</v>
      </c>
      <c r="U26" s="4">
        <v>1.6E-2</v>
      </c>
      <c r="V26" s="4">
        <v>1.8100000000000002E-2</v>
      </c>
      <c r="W26" s="4">
        <v>3.0999999999999999E-3</v>
      </c>
      <c r="X26" s="4">
        <v>6.3E-3</v>
      </c>
      <c r="Y26" s="4">
        <v>2E-3</v>
      </c>
      <c r="Z26" s="31">
        <v>7.0084</v>
      </c>
      <c r="AA26" s="38">
        <v>0.35299999999999998</v>
      </c>
      <c r="AB26" s="38">
        <v>1.0999999999999999E-2</v>
      </c>
      <c r="AC26" s="38">
        <v>0.153</v>
      </c>
      <c r="AD26" s="38">
        <v>0.02</v>
      </c>
      <c r="AF26" s="72">
        <v>2.2928999999999999</v>
      </c>
      <c r="AG26" s="72">
        <v>11.725349999999999</v>
      </c>
      <c r="AH26" s="72">
        <v>0.24779999999999999</v>
      </c>
      <c r="AI26" s="72">
        <v>10.1831</v>
      </c>
      <c r="AJ26" s="72">
        <v>0.49490000000000001</v>
      </c>
      <c r="AK26" s="72">
        <v>2.4292500000000001</v>
      </c>
      <c r="AL26" s="72">
        <v>48.715599999999995</v>
      </c>
      <c r="AM26" s="72">
        <v>9.3741999999999983</v>
      </c>
      <c r="AN26" s="72">
        <v>10.8264</v>
      </c>
      <c r="AO26" s="72">
        <v>0.33040000000000003</v>
      </c>
      <c r="AP26" s="72">
        <f t="shared" si="3"/>
        <v>0.20024242424242428</v>
      </c>
      <c r="AQ26" s="72">
        <v>2.6450000000000001E-2</v>
      </c>
      <c r="AR26" s="72">
        <v>0.01</v>
      </c>
      <c r="AS26" s="72">
        <f t="shared" si="2"/>
        <v>8.6956521739130436E-3</v>
      </c>
      <c r="AT26" s="72">
        <v>96.656399999999991</v>
      </c>
      <c r="AU26" s="72">
        <f t="shared" si="0"/>
        <v>0.64486180124093795</v>
      </c>
      <c r="AV26" s="71">
        <v>3.56</v>
      </c>
      <c r="AW26" s="71">
        <v>0.23</v>
      </c>
      <c r="AX26" s="71">
        <v>0.47</v>
      </c>
      <c r="AY26" s="71">
        <v>0.16</v>
      </c>
      <c r="AZ26" s="71">
        <v>1150</v>
      </c>
      <c r="BA26" s="71">
        <v>37</v>
      </c>
      <c r="BB26" s="71">
        <v>28.69</v>
      </c>
      <c r="BC26" s="71">
        <v>0.73</v>
      </c>
      <c r="BD26" s="71">
        <v>257.3</v>
      </c>
      <c r="BE26" s="71">
        <v>9.3000000000000007</v>
      </c>
      <c r="BF26" s="71">
        <v>532</v>
      </c>
      <c r="BG26" s="71">
        <v>18</v>
      </c>
      <c r="BH26" s="71">
        <v>48.9</v>
      </c>
      <c r="BI26" s="71">
        <v>1.9</v>
      </c>
      <c r="BJ26" s="71">
        <v>199.8</v>
      </c>
      <c r="BK26" s="71">
        <v>6.6</v>
      </c>
      <c r="BL26" s="71">
        <v>8.27</v>
      </c>
      <c r="BM26" s="71">
        <v>0.33</v>
      </c>
      <c r="BN26" s="71">
        <v>316.89999999999998</v>
      </c>
      <c r="BO26" s="71">
        <v>6.9</v>
      </c>
      <c r="BP26" s="71">
        <v>20.329999999999998</v>
      </c>
      <c r="BQ26" s="71">
        <v>0.65</v>
      </c>
      <c r="BR26" s="71">
        <v>133.4</v>
      </c>
      <c r="BS26" s="71">
        <v>3.9</v>
      </c>
      <c r="BT26" s="71">
        <v>13.44</v>
      </c>
      <c r="BU26" s="71">
        <v>0.45</v>
      </c>
      <c r="BV26" s="71">
        <v>7.9699999999999993E-2</v>
      </c>
      <c r="BW26" s="71">
        <v>5.7000000000000002E-3</v>
      </c>
      <c r="BX26" s="71">
        <v>103.4</v>
      </c>
      <c r="BY26" s="71">
        <v>3.4</v>
      </c>
      <c r="BZ26" s="71">
        <v>11.99</v>
      </c>
      <c r="CA26" s="71">
        <v>0.42</v>
      </c>
      <c r="CB26" s="71">
        <v>28.58</v>
      </c>
      <c r="CC26" s="71">
        <v>0.95</v>
      </c>
      <c r="CD26" s="71">
        <v>4.03</v>
      </c>
      <c r="CE26" s="71">
        <v>0.14000000000000001</v>
      </c>
      <c r="CF26" s="71">
        <v>19.350000000000001</v>
      </c>
      <c r="CG26" s="71">
        <v>0.71</v>
      </c>
      <c r="CH26" s="71">
        <v>4.8600000000000003</v>
      </c>
      <c r="CI26" s="71">
        <v>0.22</v>
      </c>
      <c r="CJ26" s="71">
        <v>1.5469999999999999</v>
      </c>
      <c r="CK26" s="71">
        <v>8.5000000000000006E-2</v>
      </c>
      <c r="CL26" s="71">
        <v>5.15</v>
      </c>
      <c r="CM26" s="71">
        <v>0.34</v>
      </c>
      <c r="CN26" s="71">
        <v>0.77900000000000003</v>
      </c>
      <c r="CO26" s="71">
        <v>5.6000000000000001E-2</v>
      </c>
      <c r="CP26" s="71">
        <v>4.41</v>
      </c>
      <c r="CQ26" s="71">
        <v>0.27</v>
      </c>
      <c r="CR26" s="71">
        <v>0.85199999999999998</v>
      </c>
      <c r="CS26" s="71">
        <v>4.9000000000000002E-2</v>
      </c>
      <c r="CT26" s="71">
        <v>2.15</v>
      </c>
      <c r="CU26" s="71">
        <v>0.1</v>
      </c>
      <c r="CV26" s="71">
        <v>0.27500000000000002</v>
      </c>
      <c r="CW26" s="71">
        <v>2.7E-2</v>
      </c>
      <c r="CX26" s="71">
        <v>1.63</v>
      </c>
      <c r="CY26" s="71">
        <v>0.14000000000000001</v>
      </c>
      <c r="CZ26" s="71">
        <v>0.22800000000000001</v>
      </c>
      <c r="DA26" s="71">
        <v>2.1999999999999999E-2</v>
      </c>
      <c r="DB26" s="71">
        <v>3.54</v>
      </c>
      <c r="DC26" s="71">
        <v>0.27</v>
      </c>
      <c r="DD26" s="71">
        <v>0.79200000000000004</v>
      </c>
      <c r="DE26" s="71">
        <v>5.7000000000000002E-2</v>
      </c>
      <c r="DF26" s="71">
        <v>0.92300000000000004</v>
      </c>
      <c r="DG26" s="71">
        <v>7.8E-2</v>
      </c>
      <c r="DH26" s="71">
        <v>0.90100000000000002</v>
      </c>
      <c r="DI26" s="71">
        <v>5.3999999999999999E-2</v>
      </c>
      <c r="DJ26" s="71">
        <v>0.309</v>
      </c>
      <c r="DK26" s="71">
        <v>3.1E-2</v>
      </c>
    </row>
    <row r="27" spans="1:115" x14ac:dyDescent="0.3">
      <c r="A27" t="s">
        <v>266</v>
      </c>
      <c r="B27">
        <v>110</v>
      </c>
      <c r="C27">
        <v>908</v>
      </c>
      <c r="D27" t="s">
        <v>105</v>
      </c>
      <c r="E27" s="136">
        <v>22.971</v>
      </c>
      <c r="F27" s="3">
        <v>112.3</v>
      </c>
      <c r="G27" s="3">
        <v>3.3</v>
      </c>
      <c r="H27" s="3">
        <v>99.6</v>
      </c>
      <c r="I27" s="3">
        <v>3.8</v>
      </c>
      <c r="J27" s="4">
        <v>0.6</v>
      </c>
      <c r="K27" s="4">
        <v>5.2999999999999999E-2</v>
      </c>
      <c r="L27" s="4">
        <v>0.10100000000000001</v>
      </c>
      <c r="M27" s="4">
        <v>3.5999999999999997E-2</v>
      </c>
      <c r="N27" s="4">
        <v>6.1199999999999997E-2</v>
      </c>
      <c r="O27" s="4">
        <v>7.0000000000000001E-3</v>
      </c>
      <c r="P27" s="3">
        <v>1.167</v>
      </c>
      <c r="Q27" s="4">
        <v>5.5E-2</v>
      </c>
      <c r="R27" s="4">
        <v>3.4700000000000002E-2</v>
      </c>
      <c r="S27" s="4">
        <v>8.3999999999999995E-3</v>
      </c>
      <c r="T27" s="4">
        <v>0.127</v>
      </c>
      <c r="U27" s="4">
        <v>1.7000000000000001E-2</v>
      </c>
      <c r="V27" s="4">
        <v>1.3599999999999999E-2</v>
      </c>
      <c r="W27" s="4">
        <v>2.8E-3</v>
      </c>
      <c r="X27" s="4">
        <v>4.7000000000000002E-3</v>
      </c>
      <c r="Y27" s="4">
        <v>1.2999999999999999E-3</v>
      </c>
      <c r="Z27" s="31">
        <v>6.2161</v>
      </c>
      <c r="AA27" s="38">
        <v>0.33800000000000002</v>
      </c>
      <c r="AB27" s="38">
        <v>1.2999999999999999E-2</v>
      </c>
      <c r="AC27" s="38">
        <v>0.13300000000000001</v>
      </c>
      <c r="AD27" s="38">
        <v>1.7999999999999999E-2</v>
      </c>
      <c r="AF27" s="72">
        <v>2.0015999999999998</v>
      </c>
      <c r="AG27" s="72">
        <v>11.8142</v>
      </c>
      <c r="AH27" s="72">
        <v>0.18330000000000002</v>
      </c>
      <c r="AI27" s="72">
        <v>10.234500000000001</v>
      </c>
      <c r="AJ27" s="72">
        <v>0.48170000000000002</v>
      </c>
      <c r="AK27" s="72">
        <v>2.5112999999999999</v>
      </c>
      <c r="AL27" s="72">
        <v>48.475049999999996</v>
      </c>
      <c r="AM27" s="72">
        <v>9.674199999999999</v>
      </c>
      <c r="AN27" s="72">
        <v>10.97565</v>
      </c>
      <c r="AO27" s="72">
        <v>0.34094999999999998</v>
      </c>
      <c r="AP27" s="72">
        <f t="shared" si="3"/>
        <v>0.20663636363636365</v>
      </c>
      <c r="AQ27" s="72">
        <v>2.92E-2</v>
      </c>
      <c r="AR27" s="72">
        <v>1.3100000000000001E-2</v>
      </c>
      <c r="AS27" s="72">
        <f t="shared" si="2"/>
        <v>1.1391304347826089E-2</v>
      </c>
      <c r="AT27" s="72">
        <v>96.734800000000007</v>
      </c>
      <c r="AU27" s="72">
        <f t="shared" si="0"/>
        <v>0.64892989376110444</v>
      </c>
      <c r="AV27" s="71">
        <v>3.62</v>
      </c>
      <c r="AW27" s="71">
        <v>0.22</v>
      </c>
      <c r="AX27" s="71">
        <v>0.6</v>
      </c>
      <c r="AY27" s="71">
        <v>0.2</v>
      </c>
      <c r="AZ27" s="71">
        <v>1117</v>
      </c>
      <c r="BA27" s="71">
        <v>35</v>
      </c>
      <c r="BB27" s="71">
        <v>31.48</v>
      </c>
      <c r="BC27" s="71">
        <v>0.93</v>
      </c>
      <c r="BD27" s="71">
        <v>247.5</v>
      </c>
      <c r="BE27" s="71">
        <v>9.4</v>
      </c>
      <c r="BF27" s="71">
        <v>505</v>
      </c>
      <c r="BG27" s="71">
        <v>20</v>
      </c>
      <c r="BH27" s="71">
        <v>47</v>
      </c>
      <c r="BI27" s="71">
        <v>2</v>
      </c>
      <c r="BJ27" s="71">
        <v>209</v>
      </c>
      <c r="BK27" s="71">
        <v>9.1</v>
      </c>
      <c r="BL27" s="71">
        <v>7.82</v>
      </c>
      <c r="BM27" s="71">
        <v>0.34</v>
      </c>
      <c r="BN27" s="71">
        <v>319</v>
      </c>
      <c r="BO27" s="71">
        <v>10</v>
      </c>
      <c r="BP27" s="71">
        <v>22.11</v>
      </c>
      <c r="BQ27" s="71">
        <v>0.87</v>
      </c>
      <c r="BR27" s="71">
        <v>142</v>
      </c>
      <c r="BS27" s="71">
        <v>5.4</v>
      </c>
      <c r="BT27" s="71">
        <v>13.24</v>
      </c>
      <c r="BU27" s="71">
        <v>0.6</v>
      </c>
      <c r="BV27" s="71">
        <v>7.1099999999999997E-2</v>
      </c>
      <c r="BW27" s="71">
        <v>5.0000000000000001E-3</v>
      </c>
      <c r="BX27" s="71">
        <v>99.2</v>
      </c>
      <c r="BY27" s="71">
        <v>4.4000000000000004</v>
      </c>
      <c r="BZ27" s="71">
        <v>12.86</v>
      </c>
      <c r="CA27" s="71">
        <v>0.54</v>
      </c>
      <c r="CB27" s="71">
        <v>27.9</v>
      </c>
      <c r="CC27" s="71">
        <v>1.1000000000000001</v>
      </c>
      <c r="CD27" s="71">
        <v>4.16</v>
      </c>
      <c r="CE27" s="71">
        <v>0.18</v>
      </c>
      <c r="CF27" s="71">
        <v>19.8</v>
      </c>
      <c r="CG27" s="71">
        <v>0.92</v>
      </c>
      <c r="CH27" s="71">
        <v>5.22</v>
      </c>
      <c r="CI27" s="71">
        <v>0.35</v>
      </c>
      <c r="CJ27" s="71">
        <v>1.72</v>
      </c>
      <c r="CK27" s="71">
        <v>0.11</v>
      </c>
      <c r="CL27" s="71">
        <v>5.3</v>
      </c>
      <c r="CM27" s="71">
        <v>0.24</v>
      </c>
      <c r="CN27" s="71">
        <v>0.81200000000000006</v>
      </c>
      <c r="CO27" s="71">
        <v>4.8000000000000001E-2</v>
      </c>
      <c r="CP27" s="71">
        <v>4.9800000000000004</v>
      </c>
      <c r="CQ27" s="71">
        <v>0.32</v>
      </c>
      <c r="CR27" s="71">
        <v>0.91500000000000004</v>
      </c>
      <c r="CS27" s="71">
        <v>6.2E-2</v>
      </c>
      <c r="CT27" s="71">
        <v>2.29</v>
      </c>
      <c r="CU27" s="71">
        <v>0.14000000000000001</v>
      </c>
      <c r="CV27" s="71">
        <v>0.29699999999999999</v>
      </c>
      <c r="CW27" s="71">
        <v>2.5999999999999999E-2</v>
      </c>
      <c r="CX27" s="71">
        <v>1.81</v>
      </c>
      <c r="CY27" s="71">
        <v>0.14000000000000001</v>
      </c>
      <c r="CZ27" s="71">
        <v>0.253</v>
      </c>
      <c r="DA27" s="71">
        <v>2.3E-2</v>
      </c>
      <c r="DB27" s="71">
        <v>4.04</v>
      </c>
      <c r="DC27" s="71">
        <v>0.27</v>
      </c>
      <c r="DD27" s="71">
        <v>0.86299999999999999</v>
      </c>
      <c r="DE27" s="71">
        <v>6.2E-2</v>
      </c>
      <c r="DF27" s="71">
        <v>0.84099999999999997</v>
      </c>
      <c r="DG27" s="71">
        <v>6.9000000000000006E-2</v>
      </c>
      <c r="DH27" s="71">
        <v>0.99199999999999999</v>
      </c>
      <c r="DI27" s="71">
        <v>4.7E-2</v>
      </c>
      <c r="DJ27" s="71">
        <v>0.28100000000000003</v>
      </c>
      <c r="DK27" s="71">
        <v>1.9E-2</v>
      </c>
    </row>
    <row r="28" spans="1:115" x14ac:dyDescent="0.3">
      <c r="A28" t="s">
        <v>266</v>
      </c>
      <c r="B28">
        <v>110</v>
      </c>
      <c r="C28">
        <v>908</v>
      </c>
      <c r="D28" t="s">
        <v>295</v>
      </c>
      <c r="E28" s="136">
        <v>21.974</v>
      </c>
      <c r="F28" s="3">
        <v>115.7</v>
      </c>
      <c r="G28" s="3">
        <v>5.4</v>
      </c>
      <c r="H28" s="3">
        <v>110.4</v>
      </c>
      <c r="I28" s="3">
        <v>5.0999999999999996</v>
      </c>
      <c r="J28" s="4">
        <v>0.62</v>
      </c>
      <c r="K28" s="4">
        <v>8.3000000000000004E-2</v>
      </c>
      <c r="L28" s="4">
        <v>0.106</v>
      </c>
      <c r="M28" s="4">
        <v>0.05</v>
      </c>
      <c r="N28" s="4">
        <v>7.9000000000000001E-2</v>
      </c>
      <c r="O28" s="4">
        <v>1.0999999999999999E-2</v>
      </c>
      <c r="P28" s="3">
        <v>1.256</v>
      </c>
      <c r="Q28" s="4">
        <v>5.8999999999999997E-2</v>
      </c>
      <c r="R28" s="4">
        <v>0.04</v>
      </c>
      <c r="S28" s="4">
        <v>8.9999999999999993E-3</v>
      </c>
      <c r="T28" s="4">
        <v>0.13300000000000001</v>
      </c>
      <c r="U28" s="4">
        <v>1.7000000000000001E-2</v>
      </c>
      <c r="V28" s="4">
        <v>1.7500000000000002E-2</v>
      </c>
      <c r="W28" s="4">
        <v>3.5000000000000001E-3</v>
      </c>
      <c r="X28" s="4">
        <v>7.1999999999999998E-3</v>
      </c>
      <c r="Y28" s="4">
        <v>2E-3</v>
      </c>
      <c r="Z28" s="31">
        <v>6.9741999999999997</v>
      </c>
      <c r="AA28" s="38">
        <v>0.38700000000000001</v>
      </c>
      <c r="AB28" s="38">
        <v>1.4E-2</v>
      </c>
      <c r="AC28" s="38">
        <v>0.12</v>
      </c>
      <c r="AD28" s="38">
        <v>1.6E-2</v>
      </c>
      <c r="AF28" s="72">
        <v>2.0537999999999998</v>
      </c>
      <c r="AG28" s="72">
        <v>12.148849999999999</v>
      </c>
      <c r="AH28" s="72">
        <v>0.22685</v>
      </c>
      <c r="AI28" s="72">
        <v>10.388349999999999</v>
      </c>
      <c r="AJ28" s="72">
        <v>0.4824</v>
      </c>
      <c r="AK28" s="72">
        <v>2.54955</v>
      </c>
      <c r="AL28" s="72">
        <v>49.138649999999998</v>
      </c>
      <c r="AM28" s="72">
        <v>9.1848500000000008</v>
      </c>
      <c r="AN28" s="72">
        <v>11.235199999999999</v>
      </c>
      <c r="AO28" s="72">
        <v>0.37529999999999997</v>
      </c>
      <c r="AP28" s="72">
        <f t="shared" si="3"/>
        <v>0.22745454545454544</v>
      </c>
      <c r="AQ28" s="72">
        <v>3.49E-2</v>
      </c>
      <c r="AR28" s="72">
        <v>1.34E-2</v>
      </c>
      <c r="AS28" s="72">
        <f t="shared" si="2"/>
        <v>1.1652173913043479E-2</v>
      </c>
      <c r="AT28" s="72">
        <v>97.832099999999997</v>
      </c>
      <c r="AU28" s="72">
        <f t="shared" si="0"/>
        <v>0.63159350575845263</v>
      </c>
      <c r="AV28" s="71">
        <v>3.28</v>
      </c>
      <c r="AW28" s="71">
        <v>0.24</v>
      </c>
      <c r="AX28" s="71">
        <v>0.68</v>
      </c>
      <c r="AY28" s="71">
        <v>0.26</v>
      </c>
      <c r="AZ28" s="71">
        <v>1188</v>
      </c>
      <c r="BA28" s="71">
        <v>43</v>
      </c>
      <c r="BB28" s="71">
        <v>28.62</v>
      </c>
      <c r="BC28" s="71">
        <v>0.75</v>
      </c>
      <c r="BD28" s="71">
        <v>266</v>
      </c>
      <c r="BE28" s="71">
        <v>10</v>
      </c>
      <c r="BF28" s="71">
        <v>455</v>
      </c>
      <c r="BG28" s="71">
        <v>19</v>
      </c>
      <c r="BH28" s="71">
        <v>46</v>
      </c>
      <c r="BI28" s="71">
        <v>1.9</v>
      </c>
      <c r="BJ28" s="71">
        <v>174.6</v>
      </c>
      <c r="BK28" s="71">
        <v>7.1</v>
      </c>
      <c r="BL28" s="71">
        <v>8.14</v>
      </c>
      <c r="BM28" s="71">
        <v>0.41</v>
      </c>
      <c r="BN28" s="71">
        <v>316</v>
      </c>
      <c r="BO28" s="71">
        <v>10</v>
      </c>
      <c r="BP28" s="71">
        <v>20.170000000000002</v>
      </c>
      <c r="BQ28" s="71">
        <v>0.72</v>
      </c>
      <c r="BR28" s="71">
        <v>130.80000000000001</v>
      </c>
      <c r="BS28" s="71">
        <v>5</v>
      </c>
      <c r="BT28" s="71">
        <v>13.12</v>
      </c>
      <c r="BU28" s="71">
        <v>0.48</v>
      </c>
      <c r="BV28" s="71">
        <v>8.2100000000000006E-2</v>
      </c>
      <c r="BW28" s="71">
        <v>7.4000000000000003E-3</v>
      </c>
      <c r="BX28" s="71">
        <v>101.8</v>
      </c>
      <c r="BY28" s="71">
        <v>3.8</v>
      </c>
      <c r="BZ28" s="71">
        <v>12.35</v>
      </c>
      <c r="CA28" s="71">
        <v>0.46</v>
      </c>
      <c r="CB28" s="71">
        <v>28.8</v>
      </c>
      <c r="CC28" s="71">
        <v>1.1000000000000001</v>
      </c>
      <c r="CD28" s="71">
        <v>4.0599999999999996</v>
      </c>
      <c r="CE28" s="71">
        <v>0.14000000000000001</v>
      </c>
      <c r="CF28" s="71">
        <v>19.239999999999998</v>
      </c>
      <c r="CG28" s="71">
        <v>0.91</v>
      </c>
      <c r="CH28" s="71">
        <v>4.9800000000000004</v>
      </c>
      <c r="CI28" s="71">
        <v>0.3</v>
      </c>
      <c r="CJ28" s="71">
        <v>1.577</v>
      </c>
      <c r="CK28" s="71">
        <v>8.5999999999999993E-2</v>
      </c>
      <c r="CL28" s="71">
        <v>5.07</v>
      </c>
      <c r="CM28" s="71">
        <v>0.33</v>
      </c>
      <c r="CN28" s="71">
        <v>0.74399999999999999</v>
      </c>
      <c r="CO28" s="71">
        <v>5.8999999999999997E-2</v>
      </c>
      <c r="CP28" s="71">
        <v>4.33</v>
      </c>
      <c r="CQ28" s="71">
        <v>0.23</v>
      </c>
      <c r="CR28" s="71">
        <v>0.80200000000000005</v>
      </c>
      <c r="CS28" s="71">
        <v>4.9000000000000002E-2</v>
      </c>
      <c r="CT28" s="71">
        <v>2.06</v>
      </c>
      <c r="CU28" s="71">
        <v>0.14000000000000001</v>
      </c>
      <c r="CV28" s="71">
        <v>0.25700000000000001</v>
      </c>
      <c r="CW28" s="71">
        <v>2.8000000000000001E-2</v>
      </c>
      <c r="CX28" s="71">
        <v>1.68</v>
      </c>
      <c r="CY28" s="71">
        <v>0.14000000000000001</v>
      </c>
      <c r="CZ28" s="71">
        <v>0.223</v>
      </c>
      <c r="DA28" s="71">
        <v>2.1000000000000001E-2</v>
      </c>
      <c r="DB28" s="71">
        <v>3.41</v>
      </c>
      <c r="DC28" s="71">
        <v>0.22</v>
      </c>
      <c r="DD28" s="71">
        <v>0.83599999999999997</v>
      </c>
      <c r="DE28" s="71">
        <v>6.3E-2</v>
      </c>
      <c r="DF28" s="71">
        <v>0.91700000000000004</v>
      </c>
      <c r="DG28" s="71">
        <v>8.7999999999999995E-2</v>
      </c>
      <c r="DH28" s="71">
        <v>0.877</v>
      </c>
      <c r="DI28" s="71">
        <v>5.5E-2</v>
      </c>
      <c r="DJ28" s="71">
        <v>0.315</v>
      </c>
      <c r="DK28" s="71">
        <v>2.4E-2</v>
      </c>
    </row>
    <row r="29" spans="1:115" x14ac:dyDescent="0.3">
      <c r="A29" t="s">
        <v>266</v>
      </c>
      <c r="B29">
        <v>110</v>
      </c>
      <c r="C29">
        <v>908</v>
      </c>
      <c r="D29" t="s">
        <v>106</v>
      </c>
      <c r="E29" s="136">
        <v>21.541</v>
      </c>
      <c r="F29" s="3">
        <v>121.6</v>
      </c>
      <c r="G29" s="3">
        <v>3.4</v>
      </c>
      <c r="H29" s="3">
        <v>109.4</v>
      </c>
      <c r="I29" s="3">
        <v>5.2</v>
      </c>
      <c r="J29" s="4">
        <v>0.63800000000000001</v>
      </c>
      <c r="K29" s="4">
        <v>7.0000000000000007E-2</v>
      </c>
      <c r="L29" s="4">
        <v>0.121</v>
      </c>
      <c r="M29" s="4">
        <v>5.6000000000000001E-2</v>
      </c>
      <c r="N29" s="4">
        <v>8.3500000000000005E-2</v>
      </c>
      <c r="O29" s="4">
        <v>8.0999999999999996E-3</v>
      </c>
      <c r="P29" s="3">
        <v>1.256</v>
      </c>
      <c r="Q29" s="4">
        <v>5.1999999999999998E-2</v>
      </c>
      <c r="R29" s="4">
        <v>4.1300000000000003E-2</v>
      </c>
      <c r="S29" s="4">
        <v>9.4000000000000004E-3</v>
      </c>
      <c r="T29" s="4">
        <v>0.13600000000000001</v>
      </c>
      <c r="U29" s="4">
        <v>1.6E-2</v>
      </c>
      <c r="V29" s="4">
        <v>1.8499999999999999E-2</v>
      </c>
      <c r="W29" s="4">
        <v>3.5000000000000001E-3</v>
      </c>
      <c r="X29" s="4">
        <v>1.09E-2</v>
      </c>
      <c r="Y29" s="4">
        <v>2.3E-3</v>
      </c>
      <c r="Z29" s="31">
        <v>5.3399000000000001</v>
      </c>
      <c r="AA29" s="38">
        <v>0.33800000000000002</v>
      </c>
      <c r="AB29" s="38">
        <v>1.4E-2</v>
      </c>
      <c r="AC29" s="38">
        <v>0.13700000000000001</v>
      </c>
      <c r="AD29" s="38">
        <v>2.3E-2</v>
      </c>
      <c r="AF29" s="72">
        <v>2.0911499999999998</v>
      </c>
      <c r="AG29" s="72">
        <v>11.9206</v>
      </c>
      <c r="AH29" s="72">
        <v>0.2346</v>
      </c>
      <c r="AI29" s="72">
        <v>10.337250000000001</v>
      </c>
      <c r="AJ29" s="72">
        <v>0.48060000000000003</v>
      </c>
      <c r="AK29" s="72">
        <v>2.5151500000000002</v>
      </c>
      <c r="AL29" s="72">
        <v>48.648150000000001</v>
      </c>
      <c r="AM29" s="72">
        <v>9.6506000000000007</v>
      </c>
      <c r="AN29" s="72">
        <v>11.029450000000001</v>
      </c>
      <c r="AO29" s="72">
        <v>0.34005000000000002</v>
      </c>
      <c r="AP29" s="72">
        <f t="shared" si="3"/>
        <v>0.2060909090909091</v>
      </c>
      <c r="AQ29" s="72">
        <v>3.4750000000000003E-2</v>
      </c>
      <c r="AR29" s="72">
        <v>1.085E-2</v>
      </c>
      <c r="AS29" s="72">
        <f t="shared" si="2"/>
        <v>9.4347826086956538E-3</v>
      </c>
      <c r="AT29" s="72">
        <v>97.293199999999999</v>
      </c>
      <c r="AU29" s="72">
        <f t="shared" si="0"/>
        <v>0.64725764420477183</v>
      </c>
      <c r="AV29" s="71">
        <v>3.53</v>
      </c>
      <c r="AW29" s="71">
        <v>0.25</v>
      </c>
      <c r="AX29" s="71">
        <v>0.75</v>
      </c>
      <c r="AY29" s="71">
        <v>0.23</v>
      </c>
      <c r="AZ29" s="71">
        <v>1179</v>
      </c>
      <c r="BA29" s="71">
        <v>46</v>
      </c>
      <c r="BB29" s="71">
        <v>28.44</v>
      </c>
      <c r="BC29" s="71">
        <v>0.48</v>
      </c>
      <c r="BD29" s="71">
        <v>257.2</v>
      </c>
      <c r="BE29" s="71">
        <v>9.3000000000000007</v>
      </c>
      <c r="BF29" s="71">
        <v>482</v>
      </c>
      <c r="BG29" s="71">
        <v>16</v>
      </c>
      <c r="BH29" s="71">
        <v>48</v>
      </c>
      <c r="BI29" s="71">
        <v>1.6</v>
      </c>
      <c r="BJ29" s="71">
        <v>197.5</v>
      </c>
      <c r="BK29" s="71">
        <v>6</v>
      </c>
      <c r="BL29" s="71">
        <v>7.65</v>
      </c>
      <c r="BM29" s="71">
        <v>0.3</v>
      </c>
      <c r="BN29" s="71">
        <v>304.10000000000002</v>
      </c>
      <c r="BO29" s="71">
        <v>8.9</v>
      </c>
      <c r="BP29" s="71">
        <v>20.02</v>
      </c>
      <c r="BQ29" s="71">
        <v>0.77</v>
      </c>
      <c r="BR29" s="71">
        <v>129.4</v>
      </c>
      <c r="BS29" s="71">
        <v>4</v>
      </c>
      <c r="BT29" s="71">
        <v>12.88</v>
      </c>
      <c r="BU29" s="71">
        <v>0.46</v>
      </c>
      <c r="BV29" s="71">
        <v>7.6799999999999993E-2</v>
      </c>
      <c r="BW29" s="71">
        <v>5.7000000000000002E-3</v>
      </c>
      <c r="BX29" s="71">
        <v>100.1</v>
      </c>
      <c r="BY29" s="71">
        <v>2.7</v>
      </c>
      <c r="BZ29" s="71">
        <v>11.85</v>
      </c>
      <c r="CA29" s="71">
        <v>0.31</v>
      </c>
      <c r="CB29" s="71">
        <v>27.94</v>
      </c>
      <c r="CC29" s="71">
        <v>0.85</v>
      </c>
      <c r="CD29" s="71">
        <v>4.0999999999999996</v>
      </c>
      <c r="CE29" s="71">
        <v>0.16</v>
      </c>
      <c r="CF29" s="71">
        <v>18.37</v>
      </c>
      <c r="CG29" s="71">
        <v>0.82</v>
      </c>
      <c r="CH29" s="71">
        <v>4.7699999999999996</v>
      </c>
      <c r="CI29" s="71">
        <v>0.19</v>
      </c>
      <c r="CJ29" s="71">
        <v>1.6819999999999999</v>
      </c>
      <c r="CK29" s="71">
        <v>9.6000000000000002E-2</v>
      </c>
      <c r="CL29" s="71">
        <v>4.8899999999999997</v>
      </c>
      <c r="CM29" s="71">
        <v>0.35</v>
      </c>
      <c r="CN29" s="71">
        <v>0.72099999999999997</v>
      </c>
      <c r="CO29" s="71">
        <v>4.2999999999999997E-2</v>
      </c>
      <c r="CP29" s="71">
        <v>4.49</v>
      </c>
      <c r="CQ29" s="71">
        <v>0.2</v>
      </c>
      <c r="CR29" s="71">
        <v>0.77300000000000002</v>
      </c>
      <c r="CS29" s="71">
        <v>5.7000000000000002E-2</v>
      </c>
      <c r="CT29" s="71">
        <v>2.0499999999999998</v>
      </c>
      <c r="CU29" s="71">
        <v>0.13</v>
      </c>
      <c r="CV29" s="71">
        <v>0.27500000000000002</v>
      </c>
      <c r="CW29" s="71">
        <v>2.8000000000000001E-2</v>
      </c>
      <c r="CX29" s="71">
        <v>1.75</v>
      </c>
      <c r="CY29" s="71">
        <v>0.15</v>
      </c>
      <c r="CZ29" s="71">
        <v>0.224</v>
      </c>
      <c r="DA29" s="71">
        <v>2.3E-2</v>
      </c>
      <c r="DB29" s="71">
        <v>3.57</v>
      </c>
      <c r="DC29" s="71">
        <v>0.26</v>
      </c>
      <c r="DD29" s="71">
        <v>0.82499999999999996</v>
      </c>
      <c r="DE29" s="71">
        <v>6.6000000000000003E-2</v>
      </c>
      <c r="DF29" s="71">
        <v>1</v>
      </c>
      <c r="DG29" s="71">
        <v>0.12</v>
      </c>
      <c r="DH29" s="71">
        <v>0.89900000000000002</v>
      </c>
      <c r="DI29" s="71">
        <v>6.3E-2</v>
      </c>
      <c r="DJ29" s="71">
        <v>0.29599999999999999</v>
      </c>
      <c r="DK29" s="71">
        <v>2.3E-2</v>
      </c>
    </row>
    <row r="30" spans="1:115" x14ac:dyDescent="0.3">
      <c r="A30" t="s">
        <v>266</v>
      </c>
      <c r="B30">
        <v>110</v>
      </c>
      <c r="C30">
        <v>908</v>
      </c>
      <c r="D30" t="s">
        <v>107</v>
      </c>
      <c r="E30" s="136">
        <v>21.605</v>
      </c>
      <c r="F30" s="3">
        <v>114.9</v>
      </c>
      <c r="G30" s="3">
        <v>3.9</v>
      </c>
      <c r="H30" s="3">
        <v>103.7</v>
      </c>
      <c r="I30" s="3">
        <v>3.6</v>
      </c>
      <c r="J30" s="4">
        <v>0.60899999999999999</v>
      </c>
      <c r="K30" s="4">
        <v>8.2000000000000003E-2</v>
      </c>
      <c r="L30" s="4">
        <v>0.126</v>
      </c>
      <c r="M30" s="4">
        <v>5.8999999999999997E-2</v>
      </c>
      <c r="N30" s="4">
        <v>7.0000000000000007E-2</v>
      </c>
      <c r="O30" s="4">
        <v>1.0999999999999999E-2</v>
      </c>
      <c r="P30" s="3">
        <v>1.2130000000000001</v>
      </c>
      <c r="Q30" s="4">
        <v>5.2999999999999999E-2</v>
      </c>
      <c r="R30" s="4">
        <v>3.5400000000000001E-2</v>
      </c>
      <c r="S30" s="4">
        <v>7.9000000000000008E-3</v>
      </c>
      <c r="T30" s="4">
        <v>0.13900000000000001</v>
      </c>
      <c r="U30" s="4">
        <v>1.4999999999999999E-2</v>
      </c>
      <c r="V30" s="4">
        <v>1.52E-2</v>
      </c>
      <c r="W30" s="4">
        <v>2.5999999999999999E-3</v>
      </c>
      <c r="X30" s="4">
        <v>7.1000000000000004E-3</v>
      </c>
      <c r="Y30" s="4">
        <v>1.8E-3</v>
      </c>
      <c r="Z30" s="31">
        <v>6.0069999999999997</v>
      </c>
      <c r="AA30" s="38">
        <v>0.33600000000000002</v>
      </c>
      <c r="AB30" s="38">
        <v>1.4999999999999999E-2</v>
      </c>
      <c r="AC30" s="38">
        <v>0.13200000000000001</v>
      </c>
      <c r="AD30" s="38">
        <v>1.7000000000000001E-2</v>
      </c>
      <c r="AF30" s="72">
        <v>2.1153499999999998</v>
      </c>
      <c r="AG30" s="72">
        <v>11.885300000000001</v>
      </c>
      <c r="AH30" s="72">
        <v>0.24475</v>
      </c>
      <c r="AI30" s="72">
        <v>10.198899999999998</v>
      </c>
      <c r="AJ30" s="72">
        <v>0.48099999999999998</v>
      </c>
      <c r="AK30" s="72">
        <v>2.4884500000000003</v>
      </c>
      <c r="AL30" s="72">
        <v>48.747</v>
      </c>
      <c r="AM30" s="72">
        <v>10.00515</v>
      </c>
      <c r="AN30" s="72">
        <v>11.598849999999999</v>
      </c>
      <c r="AO30" s="72">
        <v>0.36954999999999999</v>
      </c>
      <c r="AP30" s="72">
        <f t="shared" si="3"/>
        <v>0.22396969696969699</v>
      </c>
      <c r="AQ30" s="72">
        <v>2.9249999999999998E-2</v>
      </c>
      <c r="AR30" s="72">
        <v>1.6750000000000001E-2</v>
      </c>
      <c r="AS30" s="72">
        <f t="shared" si="2"/>
        <v>1.456521739130435E-2</v>
      </c>
      <c r="AT30" s="72">
        <v>98.180250000000001</v>
      </c>
      <c r="AU30" s="72">
        <f t="shared" si="0"/>
        <v>0.6439957349909976</v>
      </c>
      <c r="AV30" s="71">
        <v>3.93</v>
      </c>
      <c r="AW30" s="71">
        <v>0.23</v>
      </c>
      <c r="AX30" s="71">
        <v>0.72</v>
      </c>
      <c r="AY30" s="71">
        <v>0.28999999999999998</v>
      </c>
      <c r="AZ30" s="71">
        <v>1089</v>
      </c>
      <c r="BA30" s="71">
        <v>40</v>
      </c>
      <c r="BB30" s="71">
        <v>28.5</v>
      </c>
      <c r="BC30" s="71">
        <v>0.81</v>
      </c>
      <c r="BD30" s="71">
        <v>248.3</v>
      </c>
      <c r="BE30" s="71">
        <v>9.1999999999999993</v>
      </c>
      <c r="BF30" s="71">
        <v>494</v>
      </c>
      <c r="BG30" s="71">
        <v>20</v>
      </c>
      <c r="BH30" s="71">
        <v>46.6</v>
      </c>
      <c r="BI30" s="71">
        <v>1.9</v>
      </c>
      <c r="BJ30" s="71">
        <v>201.9</v>
      </c>
      <c r="BK30" s="71">
        <v>9.3000000000000007</v>
      </c>
      <c r="BL30" s="71">
        <v>7.28</v>
      </c>
      <c r="BM30" s="71">
        <v>0.24</v>
      </c>
      <c r="BN30" s="71">
        <v>304.5</v>
      </c>
      <c r="BO30" s="71">
        <v>9.6999999999999993</v>
      </c>
      <c r="BP30" s="71">
        <v>20.09</v>
      </c>
      <c r="BQ30" s="71">
        <v>0.75</v>
      </c>
      <c r="BR30" s="71">
        <v>129.4</v>
      </c>
      <c r="BS30" s="71">
        <v>4.9000000000000004</v>
      </c>
      <c r="BT30" s="71">
        <v>12.58</v>
      </c>
      <c r="BU30" s="71">
        <v>0.5</v>
      </c>
      <c r="BV30" s="71">
        <v>7.7399999999999997E-2</v>
      </c>
      <c r="BW30" s="71">
        <v>6.0000000000000001E-3</v>
      </c>
      <c r="BX30" s="71">
        <v>99.3</v>
      </c>
      <c r="BY30" s="71">
        <v>3.8</v>
      </c>
      <c r="BZ30" s="71">
        <v>11.71</v>
      </c>
      <c r="CA30" s="71">
        <v>0.43</v>
      </c>
      <c r="CB30" s="71">
        <v>26.61</v>
      </c>
      <c r="CC30" s="71">
        <v>0.85</v>
      </c>
      <c r="CD30" s="71">
        <v>3.93</v>
      </c>
      <c r="CE30" s="71">
        <v>0.16</v>
      </c>
      <c r="CF30" s="71">
        <v>18.37</v>
      </c>
      <c r="CG30" s="71">
        <v>0.7</v>
      </c>
      <c r="CH30" s="71">
        <v>4.91</v>
      </c>
      <c r="CI30" s="71">
        <v>0.24</v>
      </c>
      <c r="CJ30" s="71">
        <v>1.6220000000000001</v>
      </c>
      <c r="CK30" s="71">
        <v>9.4E-2</v>
      </c>
      <c r="CL30" s="71">
        <v>4.67</v>
      </c>
      <c r="CM30" s="71">
        <v>0.26</v>
      </c>
      <c r="CN30" s="71">
        <v>0.69299999999999995</v>
      </c>
      <c r="CO30" s="71">
        <v>4.3999999999999997E-2</v>
      </c>
      <c r="CP30" s="71">
        <v>4.2699999999999996</v>
      </c>
      <c r="CQ30" s="71">
        <v>0.21</v>
      </c>
      <c r="CR30" s="71">
        <v>0.79</v>
      </c>
      <c r="CS30" s="71">
        <v>5.0999999999999997E-2</v>
      </c>
      <c r="CT30" s="71">
        <v>2.11</v>
      </c>
      <c r="CU30" s="71">
        <v>0.14000000000000001</v>
      </c>
      <c r="CV30" s="71">
        <v>0.24299999999999999</v>
      </c>
      <c r="CW30" s="71">
        <v>1.6E-2</v>
      </c>
      <c r="CX30" s="71">
        <v>1.7</v>
      </c>
      <c r="CY30" s="71">
        <v>0.12</v>
      </c>
      <c r="CZ30" s="71">
        <v>0.23400000000000001</v>
      </c>
      <c r="DA30" s="71">
        <v>1.9E-2</v>
      </c>
      <c r="DB30" s="71">
        <v>3.43</v>
      </c>
      <c r="DC30" s="71">
        <v>0.28999999999999998</v>
      </c>
      <c r="DD30" s="71">
        <v>0.79900000000000004</v>
      </c>
      <c r="DE30" s="71">
        <v>0.06</v>
      </c>
      <c r="DF30" s="71">
        <v>0.86299999999999999</v>
      </c>
      <c r="DG30" s="71">
        <v>8.4000000000000005E-2</v>
      </c>
      <c r="DH30" s="71">
        <v>0.93799999999999994</v>
      </c>
      <c r="DI30" s="71">
        <v>4.2999999999999997E-2</v>
      </c>
      <c r="DJ30" s="71">
        <v>0.26</v>
      </c>
      <c r="DK30" s="71">
        <v>2.1999999999999999E-2</v>
      </c>
    </row>
    <row r="31" spans="1:115" x14ac:dyDescent="0.3">
      <c r="A31" t="s">
        <v>266</v>
      </c>
      <c r="B31">
        <v>110</v>
      </c>
      <c r="C31">
        <v>908</v>
      </c>
      <c r="D31" t="s">
        <v>108</v>
      </c>
      <c r="E31" s="136">
        <v>22.544</v>
      </c>
      <c r="F31" s="3">
        <v>125.6</v>
      </c>
      <c r="G31" s="3">
        <v>5.0999999999999996</v>
      </c>
      <c r="H31" s="3">
        <v>106.7</v>
      </c>
      <c r="I31" s="3">
        <v>4.5999999999999996</v>
      </c>
      <c r="J31" s="4">
        <v>0.69199999999999995</v>
      </c>
      <c r="K31" s="4">
        <v>6.6000000000000003E-2</v>
      </c>
      <c r="L31" s="4">
        <v>6.9000000000000006E-2</v>
      </c>
      <c r="M31" s="4">
        <v>3.6999999999999998E-2</v>
      </c>
      <c r="N31" s="4">
        <v>7.9000000000000001E-2</v>
      </c>
      <c r="O31" s="4">
        <v>1.0999999999999999E-2</v>
      </c>
      <c r="P31" s="3">
        <v>1.2330000000000001</v>
      </c>
      <c r="Q31" s="4">
        <v>6.2E-2</v>
      </c>
      <c r="R31" s="4">
        <v>3.78E-2</v>
      </c>
      <c r="S31" s="4">
        <v>7.3000000000000001E-3</v>
      </c>
      <c r="T31" s="4">
        <v>0.14199999999999999</v>
      </c>
      <c r="U31" s="4">
        <v>1.4E-2</v>
      </c>
      <c r="V31" s="4">
        <v>1.6299999999999999E-2</v>
      </c>
      <c r="W31" s="4">
        <v>3.0999999999999999E-3</v>
      </c>
      <c r="X31" s="4">
        <v>5.0000000000000001E-3</v>
      </c>
      <c r="Y31" s="4">
        <v>1.4E-3</v>
      </c>
      <c r="Z31" s="31">
        <v>3.0838000000000001</v>
      </c>
      <c r="AA31" s="38">
        <v>0.35099999999999998</v>
      </c>
      <c r="AB31" s="38">
        <v>2.3E-2</v>
      </c>
      <c r="AC31" s="38">
        <v>0.159</v>
      </c>
      <c r="AD31" s="38">
        <v>3.1E-2</v>
      </c>
      <c r="AF31" s="72">
        <v>2.1778499999999998</v>
      </c>
      <c r="AG31" s="72">
        <v>12.007750000000001</v>
      </c>
      <c r="AH31" s="72">
        <v>0.23799999999999999</v>
      </c>
      <c r="AI31" s="72">
        <v>10.28135</v>
      </c>
      <c r="AJ31" s="72">
        <v>0.50635000000000008</v>
      </c>
      <c r="AK31" s="72">
        <v>2.5167000000000002</v>
      </c>
      <c r="AL31" s="72">
        <v>49.164900000000003</v>
      </c>
      <c r="AM31" s="72">
        <v>9.6435500000000012</v>
      </c>
      <c r="AN31" s="72">
        <v>11.5572</v>
      </c>
      <c r="AO31" s="72">
        <v>0.36649999999999999</v>
      </c>
      <c r="AP31" s="72">
        <f t="shared" si="3"/>
        <v>0.22212121212121214</v>
      </c>
      <c r="AQ31" s="72">
        <v>3.2000000000000001E-2</v>
      </c>
      <c r="AR31" s="72">
        <v>1.3849999999999999E-2</v>
      </c>
      <c r="AS31" s="72">
        <f t="shared" si="2"/>
        <v>1.2043478260869565E-2</v>
      </c>
      <c r="AT31" s="72">
        <v>98.505949999999999</v>
      </c>
      <c r="AU31" s="72">
        <f t="shared" si="0"/>
        <v>0.63634518806930818</v>
      </c>
      <c r="AV31" s="71">
        <v>3.76</v>
      </c>
      <c r="AW31" s="71">
        <v>0.26</v>
      </c>
      <c r="AX31" s="71">
        <v>0.77</v>
      </c>
      <c r="AY31" s="71">
        <v>0.22</v>
      </c>
      <c r="AZ31" s="71">
        <v>1125</v>
      </c>
      <c r="BA31" s="71">
        <v>43</v>
      </c>
      <c r="BB31" s="71">
        <v>28.36</v>
      </c>
      <c r="BC31" s="71">
        <v>0.77</v>
      </c>
      <c r="BD31" s="71">
        <v>261.7</v>
      </c>
      <c r="BE31" s="71">
        <v>8.5</v>
      </c>
      <c r="BF31" s="71">
        <v>484</v>
      </c>
      <c r="BG31" s="71">
        <v>18</v>
      </c>
      <c r="BH31" s="71">
        <v>48.9</v>
      </c>
      <c r="BI31" s="71">
        <v>2.2000000000000002</v>
      </c>
      <c r="BJ31" s="71">
        <v>198.8</v>
      </c>
      <c r="BK31" s="71">
        <v>8.1999999999999993</v>
      </c>
      <c r="BL31" s="71">
        <v>7.78</v>
      </c>
      <c r="BM31" s="71">
        <v>0.26</v>
      </c>
      <c r="BN31" s="71">
        <v>311</v>
      </c>
      <c r="BO31" s="71">
        <v>10</v>
      </c>
      <c r="BP31" s="71">
        <v>20.58</v>
      </c>
      <c r="BQ31" s="71">
        <v>0.63</v>
      </c>
      <c r="BR31" s="71">
        <v>130.6</v>
      </c>
      <c r="BS31" s="71">
        <v>3.9</v>
      </c>
      <c r="BT31" s="71">
        <v>13.16</v>
      </c>
      <c r="BU31" s="71">
        <v>0.42</v>
      </c>
      <c r="BV31" s="71">
        <v>7.8399999999999997E-2</v>
      </c>
      <c r="BW31" s="71">
        <v>6.1999999999999998E-3</v>
      </c>
      <c r="BX31" s="71">
        <v>101.6</v>
      </c>
      <c r="BY31" s="71">
        <v>3.1</v>
      </c>
      <c r="BZ31" s="71">
        <v>12.09</v>
      </c>
      <c r="CA31" s="71">
        <v>0.43</v>
      </c>
      <c r="CB31" s="71">
        <v>28.6</v>
      </c>
      <c r="CC31" s="71">
        <v>1.3</v>
      </c>
      <c r="CD31" s="71">
        <v>3.96</v>
      </c>
      <c r="CE31" s="71">
        <v>0.18</v>
      </c>
      <c r="CF31" s="71">
        <v>18.71</v>
      </c>
      <c r="CG31" s="71">
        <v>0.62</v>
      </c>
      <c r="CH31" s="71">
        <v>4.7699999999999996</v>
      </c>
      <c r="CI31" s="71">
        <v>0.25</v>
      </c>
      <c r="CJ31" s="71">
        <v>1.63</v>
      </c>
      <c r="CK31" s="71">
        <v>0.1</v>
      </c>
      <c r="CL31" s="71">
        <v>4.88</v>
      </c>
      <c r="CM31" s="71">
        <v>0.27</v>
      </c>
      <c r="CN31" s="71">
        <v>0.70499999999999996</v>
      </c>
      <c r="CO31" s="71">
        <v>3.7999999999999999E-2</v>
      </c>
      <c r="CP31" s="71">
        <v>4.37</v>
      </c>
      <c r="CQ31" s="71">
        <v>0.24</v>
      </c>
      <c r="CR31" s="71">
        <v>0.77200000000000002</v>
      </c>
      <c r="CS31" s="71">
        <v>4.3999999999999997E-2</v>
      </c>
      <c r="CT31" s="71">
        <v>1.98</v>
      </c>
      <c r="CU31" s="71">
        <v>0.14000000000000001</v>
      </c>
      <c r="CV31" s="71">
        <v>0.246</v>
      </c>
      <c r="CW31" s="71">
        <v>2.1000000000000001E-2</v>
      </c>
      <c r="CX31" s="71">
        <v>1.6</v>
      </c>
      <c r="CY31" s="71">
        <v>0.14000000000000001</v>
      </c>
      <c r="CZ31" s="71">
        <v>0.23400000000000001</v>
      </c>
      <c r="DA31" s="71">
        <v>2.5000000000000001E-2</v>
      </c>
      <c r="DB31" s="71">
        <v>3.3</v>
      </c>
      <c r="DC31" s="71">
        <v>0.21</v>
      </c>
      <c r="DD31" s="71">
        <v>0.79500000000000004</v>
      </c>
      <c r="DE31" s="71">
        <v>6.6000000000000003E-2</v>
      </c>
      <c r="DF31" s="71">
        <v>0.94799999999999995</v>
      </c>
      <c r="DG31" s="71">
        <v>8.2000000000000003E-2</v>
      </c>
      <c r="DH31" s="71">
        <v>0.89500000000000002</v>
      </c>
      <c r="DI31" s="71">
        <v>5.1999999999999998E-2</v>
      </c>
      <c r="DJ31" s="71">
        <v>0.32</v>
      </c>
      <c r="DK31" s="71">
        <v>2.9000000000000001E-2</v>
      </c>
    </row>
    <row r="32" spans="1:115" x14ac:dyDescent="0.3">
      <c r="A32" t="s">
        <v>266</v>
      </c>
      <c r="B32">
        <v>110</v>
      </c>
      <c r="C32">
        <v>908</v>
      </c>
      <c r="D32" t="s">
        <v>109</v>
      </c>
      <c r="E32" s="136">
        <v>22.117999999999999</v>
      </c>
      <c r="F32" s="3">
        <v>122</v>
      </c>
      <c r="G32" s="3">
        <v>3.8</v>
      </c>
      <c r="H32" s="3">
        <v>110.9</v>
      </c>
      <c r="I32" s="3">
        <v>4.2</v>
      </c>
      <c r="J32" s="4">
        <v>0.68799999999999994</v>
      </c>
      <c r="K32" s="4">
        <v>7.5999999999999998E-2</v>
      </c>
      <c r="L32" s="4">
        <v>0.08</v>
      </c>
      <c r="M32" s="4">
        <v>3.5000000000000003E-2</v>
      </c>
      <c r="N32" s="4">
        <v>7.9000000000000001E-2</v>
      </c>
      <c r="O32" s="4">
        <v>0.01</v>
      </c>
      <c r="P32" s="3">
        <v>1.2649999999999999</v>
      </c>
      <c r="Q32" s="4">
        <v>6.7000000000000004E-2</v>
      </c>
      <c r="R32" s="4">
        <v>3.6900000000000002E-2</v>
      </c>
      <c r="S32" s="4">
        <v>7.1999999999999998E-3</v>
      </c>
      <c r="T32" s="4">
        <v>0.156</v>
      </c>
      <c r="U32" s="4">
        <v>0.02</v>
      </c>
      <c r="V32" s="4">
        <v>1.6299999999999999E-2</v>
      </c>
      <c r="W32" s="4">
        <v>2.8E-3</v>
      </c>
      <c r="X32" s="4">
        <v>7.3000000000000001E-3</v>
      </c>
      <c r="Y32" s="4">
        <v>1.6999999999999999E-3</v>
      </c>
      <c r="Z32" s="31">
        <v>6.2640000000000002</v>
      </c>
      <c r="AA32" s="38">
        <v>0.36599999999999999</v>
      </c>
      <c r="AB32" s="38">
        <v>1.7000000000000001E-2</v>
      </c>
      <c r="AC32" s="38">
        <v>0.121</v>
      </c>
      <c r="AD32" s="38">
        <v>1.9E-2</v>
      </c>
      <c r="AF32" s="72">
        <v>2.1326499999999999</v>
      </c>
      <c r="AG32" s="72">
        <v>11.992750000000001</v>
      </c>
      <c r="AH32" s="72">
        <v>0.22270000000000001</v>
      </c>
      <c r="AI32" s="72">
        <v>10.358499999999999</v>
      </c>
      <c r="AJ32" s="72">
        <v>0.50070000000000003</v>
      </c>
      <c r="AK32" s="72">
        <v>2.5243500000000001</v>
      </c>
      <c r="AL32" s="72">
        <v>49.006200000000007</v>
      </c>
      <c r="AM32" s="72">
        <v>9.6857000000000006</v>
      </c>
      <c r="AN32" s="72">
        <v>11.20025</v>
      </c>
      <c r="AO32" s="72">
        <v>0.34789999999999999</v>
      </c>
      <c r="AP32" s="72">
        <f t="shared" si="3"/>
        <v>0.21084848484848484</v>
      </c>
      <c r="AQ32" s="72">
        <v>2.8549999999999999E-2</v>
      </c>
      <c r="AR32" s="72">
        <v>1.6550000000000002E-2</v>
      </c>
      <c r="AS32" s="72">
        <f t="shared" si="2"/>
        <v>1.439130434782609E-2</v>
      </c>
      <c r="AT32" s="72">
        <v>98.016799999999989</v>
      </c>
      <c r="AU32" s="72">
        <f t="shared" si="0"/>
        <v>0.64457338032363687</v>
      </c>
      <c r="AV32" s="71">
        <v>4.16</v>
      </c>
      <c r="AW32" s="71">
        <v>0.28000000000000003</v>
      </c>
      <c r="AX32" s="71">
        <v>0.61</v>
      </c>
      <c r="AY32" s="71">
        <v>0.19</v>
      </c>
      <c r="AZ32" s="71">
        <v>1110</v>
      </c>
      <c r="BA32" s="71">
        <v>46</v>
      </c>
      <c r="BB32" s="71">
        <v>29.95</v>
      </c>
      <c r="BC32" s="71">
        <v>0.99</v>
      </c>
      <c r="BD32" s="71">
        <v>267.2</v>
      </c>
      <c r="BE32" s="71">
        <v>8.6999999999999993</v>
      </c>
      <c r="BF32" s="71">
        <v>491</v>
      </c>
      <c r="BG32" s="71">
        <v>18</v>
      </c>
      <c r="BH32" s="71">
        <v>48.8</v>
      </c>
      <c r="BI32" s="71">
        <v>1.7</v>
      </c>
      <c r="BJ32" s="71">
        <v>197.5</v>
      </c>
      <c r="BK32" s="71">
        <v>6.3</v>
      </c>
      <c r="BL32" s="71">
        <v>8.06</v>
      </c>
      <c r="BM32" s="71">
        <v>0.4</v>
      </c>
      <c r="BN32" s="71">
        <v>318.60000000000002</v>
      </c>
      <c r="BO32" s="71">
        <v>9.1999999999999993</v>
      </c>
      <c r="BP32" s="71">
        <v>20.97</v>
      </c>
      <c r="BQ32" s="71">
        <v>0.77</v>
      </c>
      <c r="BR32" s="71">
        <v>134.30000000000001</v>
      </c>
      <c r="BS32" s="71">
        <v>4.2</v>
      </c>
      <c r="BT32" s="71">
        <v>13.56</v>
      </c>
      <c r="BU32" s="71">
        <v>0.53</v>
      </c>
      <c r="BV32" s="71">
        <v>7.9600000000000004E-2</v>
      </c>
      <c r="BW32" s="71">
        <v>5.7999999999999996E-3</v>
      </c>
      <c r="BX32" s="71">
        <v>102.6</v>
      </c>
      <c r="BY32" s="71">
        <v>3.3</v>
      </c>
      <c r="BZ32" s="71">
        <v>12.24</v>
      </c>
      <c r="CA32" s="71">
        <v>0.49</v>
      </c>
      <c r="CB32" s="71">
        <v>28.65</v>
      </c>
      <c r="CC32" s="71">
        <v>0.87</v>
      </c>
      <c r="CD32" s="71">
        <v>4.1100000000000003</v>
      </c>
      <c r="CE32" s="71">
        <v>0.17</v>
      </c>
      <c r="CF32" s="71">
        <v>19.95</v>
      </c>
      <c r="CG32" s="71">
        <v>0.88</v>
      </c>
      <c r="CH32" s="71">
        <v>5.16</v>
      </c>
      <c r="CI32" s="71">
        <v>0.22</v>
      </c>
      <c r="CJ32" s="71">
        <v>1.6950000000000001</v>
      </c>
      <c r="CK32" s="71">
        <v>9.0999999999999998E-2</v>
      </c>
      <c r="CL32" s="71">
        <v>5.05</v>
      </c>
      <c r="CM32" s="71">
        <v>0.34</v>
      </c>
      <c r="CN32" s="71">
        <v>0.74099999999999999</v>
      </c>
      <c r="CO32" s="71">
        <v>4.2000000000000003E-2</v>
      </c>
      <c r="CP32" s="71">
        <v>4.53</v>
      </c>
      <c r="CQ32" s="71">
        <v>0.27</v>
      </c>
      <c r="CR32" s="71">
        <v>0.80900000000000005</v>
      </c>
      <c r="CS32" s="71">
        <v>5.5E-2</v>
      </c>
      <c r="CT32" s="71">
        <v>2.36</v>
      </c>
      <c r="CU32" s="71">
        <v>0.12</v>
      </c>
      <c r="CV32" s="71">
        <v>0.28599999999999998</v>
      </c>
      <c r="CW32" s="71">
        <v>0.02</v>
      </c>
      <c r="CX32" s="71">
        <v>1.7</v>
      </c>
      <c r="CY32" s="71">
        <v>0.12</v>
      </c>
      <c r="CZ32" s="71">
        <v>0.247</v>
      </c>
      <c r="DA32" s="71">
        <v>0.02</v>
      </c>
      <c r="DB32" s="71">
        <v>3.67</v>
      </c>
      <c r="DC32" s="71">
        <v>0.28999999999999998</v>
      </c>
      <c r="DD32" s="71">
        <v>0.871</v>
      </c>
      <c r="DE32" s="71">
        <v>5.8000000000000003E-2</v>
      </c>
      <c r="DF32" s="71">
        <v>0.89200000000000002</v>
      </c>
      <c r="DG32" s="71">
        <v>8.5000000000000006E-2</v>
      </c>
      <c r="DH32" s="71">
        <v>0.95099999999999996</v>
      </c>
      <c r="DI32" s="71">
        <v>6.5000000000000002E-2</v>
      </c>
      <c r="DJ32" s="71">
        <v>0.30499999999999999</v>
      </c>
      <c r="DK32" s="71">
        <v>0.03</v>
      </c>
    </row>
    <row r="33" spans="1:115" x14ac:dyDescent="0.3">
      <c r="A33" t="s">
        <v>266</v>
      </c>
      <c r="B33">
        <v>110</v>
      </c>
      <c r="C33">
        <v>908</v>
      </c>
      <c r="D33" t="s">
        <v>110</v>
      </c>
      <c r="E33" s="136">
        <v>21.504000000000001</v>
      </c>
      <c r="F33" s="3">
        <v>113.1</v>
      </c>
      <c r="G33" s="3">
        <v>3.3</v>
      </c>
      <c r="H33" s="3">
        <v>105.4</v>
      </c>
      <c r="I33" s="3">
        <v>3.3</v>
      </c>
      <c r="J33" s="4">
        <v>0.64</v>
      </c>
      <c r="K33" s="4">
        <v>5.0999999999999997E-2</v>
      </c>
      <c r="L33" s="4">
        <v>0.09</v>
      </c>
      <c r="M33" s="4">
        <v>3.2000000000000001E-2</v>
      </c>
      <c r="N33" s="4">
        <v>7.2900000000000006E-2</v>
      </c>
      <c r="O33" s="4">
        <v>9.7000000000000003E-3</v>
      </c>
      <c r="P33" s="3">
        <v>1.1879999999999999</v>
      </c>
      <c r="Q33" s="4">
        <v>7.1999999999999995E-2</v>
      </c>
      <c r="R33" s="4">
        <v>4.07E-2</v>
      </c>
      <c r="S33" s="4">
        <v>8.2000000000000007E-3</v>
      </c>
      <c r="T33" s="4">
        <v>0.13800000000000001</v>
      </c>
      <c r="U33" s="4">
        <v>1.6E-2</v>
      </c>
      <c r="V33" s="4">
        <v>1.4E-2</v>
      </c>
      <c r="W33" s="4">
        <v>3.0000000000000001E-3</v>
      </c>
      <c r="X33" s="4">
        <v>5.3E-3</v>
      </c>
      <c r="Y33" s="4">
        <v>1.6000000000000001E-3</v>
      </c>
      <c r="Z33" s="31">
        <v>5.8700999999999999</v>
      </c>
      <c r="AA33" s="38">
        <v>0.34100000000000003</v>
      </c>
      <c r="AB33" s="38">
        <v>1.7000000000000001E-2</v>
      </c>
      <c r="AC33" s="38">
        <v>0.13100000000000001</v>
      </c>
      <c r="AD33" s="38">
        <v>0.02</v>
      </c>
      <c r="AF33" s="72">
        <v>2.0680000000000001</v>
      </c>
      <c r="AG33" s="72">
        <v>11.952500000000001</v>
      </c>
      <c r="AH33" s="72">
        <v>0.1895</v>
      </c>
      <c r="AI33" s="72">
        <v>10.24715</v>
      </c>
      <c r="AJ33" s="72">
        <v>0.48275000000000001</v>
      </c>
      <c r="AK33" s="72">
        <v>2.5063499999999999</v>
      </c>
      <c r="AL33" s="72">
        <v>49.223649999999999</v>
      </c>
      <c r="AM33" s="72">
        <v>9.9237000000000002</v>
      </c>
      <c r="AN33" s="72">
        <v>11.459050000000001</v>
      </c>
      <c r="AO33" s="72">
        <v>0.37740000000000001</v>
      </c>
      <c r="AP33" s="72">
        <f t="shared" si="3"/>
        <v>0.22872727272727275</v>
      </c>
      <c r="AQ33" s="72">
        <v>3.415E-2</v>
      </c>
      <c r="AR33" s="72">
        <v>1.2799999999999999E-2</v>
      </c>
      <c r="AS33" s="72">
        <f t="shared" si="2"/>
        <v>1.1130434782608695E-2</v>
      </c>
      <c r="AT33" s="72">
        <v>98.477100000000007</v>
      </c>
      <c r="AU33" s="72">
        <f t="shared" si="0"/>
        <v>0.64490127917786144</v>
      </c>
      <c r="AV33" s="71">
        <v>3.37</v>
      </c>
      <c r="AW33" s="71">
        <v>0.22</v>
      </c>
      <c r="AX33" s="71">
        <v>0.47</v>
      </c>
      <c r="AY33" s="71">
        <v>0.23</v>
      </c>
      <c r="AZ33" s="71">
        <v>1084</v>
      </c>
      <c r="BA33" s="71">
        <v>40</v>
      </c>
      <c r="BB33" s="71">
        <v>30.45</v>
      </c>
      <c r="BC33" s="71">
        <v>0.9</v>
      </c>
      <c r="BD33" s="71">
        <v>255.5</v>
      </c>
      <c r="BE33" s="71">
        <v>8.4</v>
      </c>
      <c r="BF33" s="71">
        <v>529</v>
      </c>
      <c r="BG33" s="71">
        <v>16</v>
      </c>
      <c r="BH33" s="71">
        <v>50.1</v>
      </c>
      <c r="BI33" s="71">
        <v>2.4</v>
      </c>
      <c r="BJ33" s="71">
        <v>206.9</v>
      </c>
      <c r="BK33" s="71">
        <v>8.3000000000000007</v>
      </c>
      <c r="BL33" s="71">
        <v>7.27</v>
      </c>
      <c r="BM33" s="71">
        <v>0.22</v>
      </c>
      <c r="BN33" s="71">
        <v>315</v>
      </c>
      <c r="BO33" s="71">
        <v>13</v>
      </c>
      <c r="BP33" s="71">
        <v>20.9</v>
      </c>
      <c r="BQ33" s="71">
        <v>0.75</v>
      </c>
      <c r="BR33" s="71">
        <v>134.4</v>
      </c>
      <c r="BS33" s="71">
        <v>4.5999999999999996</v>
      </c>
      <c r="BT33" s="71">
        <v>13.63</v>
      </c>
      <c r="BU33" s="71">
        <v>0.61</v>
      </c>
      <c r="BV33" s="71">
        <v>7.4899999999999994E-2</v>
      </c>
      <c r="BW33" s="71">
        <v>6.6E-3</v>
      </c>
      <c r="BX33" s="71">
        <v>103.8</v>
      </c>
      <c r="BY33" s="71">
        <v>3.9</v>
      </c>
      <c r="BZ33" s="71">
        <v>12.65</v>
      </c>
      <c r="CA33" s="71">
        <v>0.48</v>
      </c>
      <c r="CB33" s="71">
        <v>28.56</v>
      </c>
      <c r="CC33" s="71">
        <v>0.93</v>
      </c>
      <c r="CD33" s="71">
        <v>4.17</v>
      </c>
      <c r="CE33" s="71">
        <v>0.18</v>
      </c>
      <c r="CF33" s="71">
        <v>19.79</v>
      </c>
      <c r="CG33" s="71">
        <v>0.77</v>
      </c>
      <c r="CH33" s="71">
        <v>5.21</v>
      </c>
      <c r="CI33" s="71">
        <v>0.25</v>
      </c>
      <c r="CJ33" s="71">
        <v>1.6559999999999999</v>
      </c>
      <c r="CK33" s="71">
        <v>9.1999999999999998E-2</v>
      </c>
      <c r="CL33" s="71">
        <v>4.83</v>
      </c>
      <c r="CM33" s="71">
        <v>0.21</v>
      </c>
      <c r="CN33" s="71">
        <v>0.746</v>
      </c>
      <c r="CO33" s="71">
        <v>4.8000000000000001E-2</v>
      </c>
      <c r="CP33" s="71">
        <v>4.62</v>
      </c>
      <c r="CQ33" s="71">
        <v>0.23</v>
      </c>
      <c r="CR33" s="71">
        <v>0.84899999999999998</v>
      </c>
      <c r="CS33" s="71">
        <v>4.5999999999999999E-2</v>
      </c>
      <c r="CT33" s="71">
        <v>2.2400000000000002</v>
      </c>
      <c r="CU33" s="71">
        <v>0.14000000000000001</v>
      </c>
      <c r="CV33" s="71">
        <v>0.26800000000000002</v>
      </c>
      <c r="CW33" s="71">
        <v>2.4E-2</v>
      </c>
      <c r="CX33" s="71">
        <v>1.73</v>
      </c>
      <c r="CY33" s="71">
        <v>0.15</v>
      </c>
      <c r="CZ33" s="71">
        <v>0.224</v>
      </c>
      <c r="DA33" s="71">
        <v>0.02</v>
      </c>
      <c r="DB33" s="71">
        <v>3.73</v>
      </c>
      <c r="DC33" s="71">
        <v>0.31</v>
      </c>
      <c r="DD33" s="71">
        <v>0.81899999999999995</v>
      </c>
      <c r="DE33" s="71">
        <v>7.0000000000000007E-2</v>
      </c>
      <c r="DF33" s="71">
        <v>0.94599999999999995</v>
      </c>
      <c r="DG33" s="71">
        <v>7.9000000000000001E-2</v>
      </c>
      <c r="DH33" s="71">
        <v>0.90600000000000003</v>
      </c>
      <c r="DI33" s="71">
        <v>6.0999999999999999E-2</v>
      </c>
      <c r="DJ33" s="71">
        <v>0.28299999999999997</v>
      </c>
      <c r="DK33" s="71">
        <v>2.1999999999999999E-2</v>
      </c>
    </row>
    <row r="34" spans="1:115" x14ac:dyDescent="0.3">
      <c r="A34" t="s">
        <v>266</v>
      </c>
      <c r="B34">
        <v>110</v>
      </c>
      <c r="C34">
        <v>919</v>
      </c>
      <c r="D34" t="s">
        <v>111</v>
      </c>
      <c r="E34" s="136">
        <v>22.263999999999999</v>
      </c>
      <c r="F34" s="3">
        <v>119.8</v>
      </c>
      <c r="G34" s="3">
        <v>4.2</v>
      </c>
      <c r="H34" s="3">
        <v>106.7</v>
      </c>
      <c r="I34" s="3">
        <v>4.3</v>
      </c>
      <c r="J34" s="4">
        <v>0.55700000000000005</v>
      </c>
      <c r="K34" s="4">
        <v>6.7000000000000004E-2</v>
      </c>
      <c r="L34" s="4">
        <v>0.13700000000000001</v>
      </c>
      <c r="M34" s="4">
        <v>4.8000000000000001E-2</v>
      </c>
      <c r="N34" s="4">
        <v>8.3000000000000004E-2</v>
      </c>
      <c r="O34" s="4">
        <v>0.01</v>
      </c>
      <c r="P34" s="3">
        <v>1.1719999999999999</v>
      </c>
      <c r="Q34" s="4">
        <v>6.0999999999999999E-2</v>
      </c>
      <c r="R34" s="4">
        <v>3.1399999999999997E-2</v>
      </c>
      <c r="S34" s="4">
        <v>6.6E-3</v>
      </c>
      <c r="T34" s="4">
        <v>0.124</v>
      </c>
      <c r="U34" s="4">
        <v>1.7000000000000001E-2</v>
      </c>
      <c r="V34" s="4">
        <v>1.6899999999999998E-2</v>
      </c>
      <c r="W34" s="4">
        <v>2.5000000000000001E-3</v>
      </c>
      <c r="X34" s="4">
        <v>8.5000000000000006E-3</v>
      </c>
      <c r="Y34" s="4">
        <v>1.9E-3</v>
      </c>
      <c r="Z34" s="31">
        <v>7.5902000000000003</v>
      </c>
      <c r="AA34" s="38">
        <v>0.313</v>
      </c>
      <c r="AB34" s="38">
        <v>1.2999999999999999E-2</v>
      </c>
      <c r="AC34" s="38">
        <v>0.14099999999999999</v>
      </c>
      <c r="AD34" s="38">
        <v>1.7000000000000001E-2</v>
      </c>
      <c r="AF34" s="72">
        <v>2.0684</v>
      </c>
      <c r="AG34" s="72">
        <v>12.326699999999999</v>
      </c>
      <c r="AH34" s="72">
        <v>0.1724</v>
      </c>
      <c r="AI34" s="72">
        <v>10.497499999999999</v>
      </c>
      <c r="AJ34" s="72">
        <v>0.41815000000000002</v>
      </c>
      <c r="AK34" s="72">
        <v>2.4338499999999996</v>
      </c>
      <c r="AL34" s="72">
        <v>49.686599999999999</v>
      </c>
      <c r="AM34" s="72">
        <v>8.9144000000000005</v>
      </c>
      <c r="AN34" s="72">
        <v>10.8306</v>
      </c>
      <c r="AO34" s="72">
        <v>0.38744999999999996</v>
      </c>
      <c r="AP34" s="72">
        <f t="shared" si="3"/>
        <v>0.23481818181818181</v>
      </c>
      <c r="AQ34" s="72">
        <v>2.1250000000000002E-2</v>
      </c>
      <c r="AR34" s="72">
        <v>1.7500000000000002E-2</v>
      </c>
      <c r="AS34" s="72">
        <f t="shared" si="2"/>
        <v>1.5217391304347828E-2</v>
      </c>
      <c r="AT34" s="72">
        <v>97.77494999999999</v>
      </c>
      <c r="AU34" s="72">
        <f t="shared" si="0"/>
        <v>0.63317173030716845</v>
      </c>
      <c r="AV34" s="71">
        <v>3.6</v>
      </c>
      <c r="AW34" s="71">
        <v>0.2</v>
      </c>
      <c r="AX34" s="71">
        <v>0.67</v>
      </c>
      <c r="AY34" s="71">
        <v>0.23</v>
      </c>
      <c r="AZ34" s="71">
        <v>1009</v>
      </c>
      <c r="BA34" s="71">
        <v>31</v>
      </c>
      <c r="BB34" s="71">
        <v>29.2</v>
      </c>
      <c r="BC34" s="71">
        <v>0.79</v>
      </c>
      <c r="BD34" s="71">
        <v>249.7</v>
      </c>
      <c r="BE34" s="71">
        <v>8.4</v>
      </c>
      <c r="BF34" s="71">
        <v>459</v>
      </c>
      <c r="BG34" s="71">
        <v>17</v>
      </c>
      <c r="BH34" s="71">
        <v>45</v>
      </c>
      <c r="BI34" s="71">
        <v>2</v>
      </c>
      <c r="BJ34" s="71">
        <v>149.4</v>
      </c>
      <c r="BK34" s="71">
        <v>6.2</v>
      </c>
      <c r="BL34" s="71">
        <v>6.83</v>
      </c>
      <c r="BM34" s="71">
        <v>0.26</v>
      </c>
      <c r="BN34" s="71">
        <v>289.2</v>
      </c>
      <c r="BO34" s="71">
        <v>7.9</v>
      </c>
      <c r="BP34" s="71">
        <v>20.59</v>
      </c>
      <c r="BQ34" s="71">
        <v>0.69</v>
      </c>
      <c r="BR34" s="71">
        <v>117.3</v>
      </c>
      <c r="BS34" s="71">
        <v>3.5</v>
      </c>
      <c r="BT34" s="71">
        <v>11.33</v>
      </c>
      <c r="BU34" s="71">
        <v>0.38</v>
      </c>
      <c r="BV34" s="71">
        <v>6.4100000000000004E-2</v>
      </c>
      <c r="BW34" s="71">
        <v>5.7999999999999996E-3</v>
      </c>
      <c r="BX34" s="71">
        <v>91</v>
      </c>
      <c r="BY34" s="71">
        <v>3.7</v>
      </c>
      <c r="BZ34" s="71">
        <v>10.37</v>
      </c>
      <c r="CA34" s="71">
        <v>0.41</v>
      </c>
      <c r="CB34" s="71">
        <v>24.73</v>
      </c>
      <c r="CC34" s="71">
        <v>0.87</v>
      </c>
      <c r="CD34" s="71">
        <v>3.46</v>
      </c>
      <c r="CE34" s="71">
        <v>0.13</v>
      </c>
      <c r="CF34" s="71">
        <v>17.54</v>
      </c>
      <c r="CG34" s="71">
        <v>0.66</v>
      </c>
      <c r="CH34" s="71">
        <v>4.6399999999999997</v>
      </c>
      <c r="CI34" s="71">
        <v>0.27</v>
      </c>
      <c r="CJ34" s="71">
        <v>1.5740000000000001</v>
      </c>
      <c r="CK34" s="71">
        <v>7.9000000000000001E-2</v>
      </c>
      <c r="CL34" s="71">
        <v>4.79</v>
      </c>
      <c r="CM34" s="71">
        <v>0.28999999999999998</v>
      </c>
      <c r="CN34" s="71">
        <v>0.70799999999999996</v>
      </c>
      <c r="CO34" s="71">
        <v>3.9E-2</v>
      </c>
      <c r="CP34" s="71">
        <v>4.43</v>
      </c>
      <c r="CQ34" s="71">
        <v>0.23</v>
      </c>
      <c r="CR34" s="71">
        <v>0.78900000000000003</v>
      </c>
      <c r="CS34" s="71">
        <v>4.2000000000000003E-2</v>
      </c>
      <c r="CT34" s="71">
        <v>2.14</v>
      </c>
      <c r="CU34" s="71">
        <v>0.14000000000000001</v>
      </c>
      <c r="CV34" s="71">
        <v>0.27900000000000003</v>
      </c>
      <c r="CW34" s="71">
        <v>2.7E-2</v>
      </c>
      <c r="CX34" s="71">
        <v>1.76</v>
      </c>
      <c r="CY34" s="71">
        <v>0.15</v>
      </c>
      <c r="CZ34" s="71">
        <v>0.246</v>
      </c>
      <c r="DA34" s="71">
        <v>2.4E-2</v>
      </c>
      <c r="DB34" s="71">
        <v>3.19</v>
      </c>
      <c r="DC34" s="71">
        <v>0.28000000000000003</v>
      </c>
      <c r="DD34" s="71">
        <v>0.69299999999999995</v>
      </c>
      <c r="DE34" s="71">
        <v>4.4999999999999998E-2</v>
      </c>
      <c r="DF34" s="71">
        <v>0.84799999999999998</v>
      </c>
      <c r="DG34" s="71">
        <v>9.9000000000000005E-2</v>
      </c>
      <c r="DH34" s="71">
        <v>0.80400000000000005</v>
      </c>
      <c r="DI34" s="71">
        <v>4.7E-2</v>
      </c>
      <c r="DJ34" s="71">
        <v>0.24199999999999999</v>
      </c>
      <c r="DK34" s="71">
        <v>1.7000000000000001E-2</v>
      </c>
    </row>
    <row r="35" spans="1:115" x14ac:dyDescent="0.3">
      <c r="A35" t="s">
        <v>266</v>
      </c>
      <c r="B35">
        <v>110</v>
      </c>
      <c r="C35">
        <v>919</v>
      </c>
      <c r="D35" t="s">
        <v>112</v>
      </c>
      <c r="E35" s="136">
        <v>22.161000000000001</v>
      </c>
      <c r="F35" s="3">
        <v>129.19999999999999</v>
      </c>
      <c r="G35" s="3">
        <v>4.3</v>
      </c>
      <c r="H35" s="3">
        <v>113.4</v>
      </c>
      <c r="I35" s="3">
        <v>4.9000000000000004</v>
      </c>
      <c r="J35" s="4">
        <v>0.53500000000000003</v>
      </c>
      <c r="K35" s="4">
        <v>6.5000000000000002E-2</v>
      </c>
      <c r="L35" s="4">
        <v>0.121</v>
      </c>
      <c r="M35" s="4">
        <v>4.1000000000000002E-2</v>
      </c>
      <c r="N35" s="4">
        <v>8.2000000000000003E-2</v>
      </c>
      <c r="O35" s="4">
        <v>0.01</v>
      </c>
      <c r="P35" s="3">
        <v>1.2929999999999999</v>
      </c>
      <c r="Q35" s="4">
        <v>6.2E-2</v>
      </c>
      <c r="R35" s="4">
        <v>3.6400000000000002E-2</v>
      </c>
      <c r="S35" s="4">
        <v>6.8999999999999999E-3</v>
      </c>
      <c r="T35" s="4">
        <v>0.121</v>
      </c>
      <c r="U35" s="4">
        <v>1.2E-2</v>
      </c>
      <c r="V35" s="4">
        <v>1.66E-2</v>
      </c>
      <c r="W35" s="4">
        <v>3.0000000000000001E-3</v>
      </c>
      <c r="X35" s="4">
        <v>7.4000000000000003E-3</v>
      </c>
      <c r="Y35" s="4">
        <v>1.6000000000000001E-3</v>
      </c>
      <c r="Z35" s="31">
        <v>6.7812999999999999</v>
      </c>
      <c r="AA35" s="38">
        <v>0.32500000000000001</v>
      </c>
      <c r="AB35" s="38">
        <v>1.4E-2</v>
      </c>
      <c r="AC35" s="38">
        <v>0.122</v>
      </c>
      <c r="AD35" s="38">
        <v>1.7999999999999999E-2</v>
      </c>
      <c r="AF35" s="72">
        <v>2.1305499999999999</v>
      </c>
      <c r="AG35" s="72">
        <v>12.412849999999999</v>
      </c>
      <c r="AH35" s="72">
        <v>0.21145</v>
      </c>
      <c r="AI35" s="72">
        <v>10.57935</v>
      </c>
      <c r="AJ35" s="72">
        <v>0.44594999999999996</v>
      </c>
      <c r="AK35" s="72">
        <v>2.4009999999999998</v>
      </c>
      <c r="AL35" s="72">
        <v>49.948050000000002</v>
      </c>
      <c r="AM35" s="72">
        <v>8.8185000000000002</v>
      </c>
      <c r="AN35" s="72">
        <v>11.031549999999999</v>
      </c>
      <c r="AO35" s="72">
        <v>0.36109999999999998</v>
      </c>
      <c r="AP35" s="72">
        <f t="shared" si="3"/>
        <v>0.21884848484848485</v>
      </c>
      <c r="AQ35" s="72">
        <v>2.1749999999999999E-2</v>
      </c>
      <c r="AR35" s="72">
        <v>1.035E-2</v>
      </c>
      <c r="AS35" s="72">
        <f t="shared" si="2"/>
        <v>9.0000000000000011E-3</v>
      </c>
      <c r="AT35" s="72">
        <v>98.372450000000001</v>
      </c>
      <c r="AU35" s="72">
        <f t="shared" si="0"/>
        <v>0.62636358227279409</v>
      </c>
      <c r="AV35" s="71">
        <v>4.24</v>
      </c>
      <c r="AW35" s="71">
        <v>0.25</v>
      </c>
      <c r="AX35" s="71">
        <v>0.74</v>
      </c>
      <c r="AY35" s="71">
        <v>0.27</v>
      </c>
      <c r="AZ35" s="71">
        <v>1012</v>
      </c>
      <c r="BA35" s="71">
        <v>42</v>
      </c>
      <c r="BB35" s="71">
        <v>28.7</v>
      </c>
      <c r="BC35" s="71">
        <v>0.61</v>
      </c>
      <c r="BD35" s="71">
        <v>266</v>
      </c>
      <c r="BE35" s="71">
        <v>11</v>
      </c>
      <c r="BF35" s="71">
        <v>494</v>
      </c>
      <c r="BG35" s="71">
        <v>25</v>
      </c>
      <c r="BH35" s="71">
        <v>46.7</v>
      </c>
      <c r="BI35" s="71">
        <v>2</v>
      </c>
      <c r="BJ35" s="71">
        <v>156.9</v>
      </c>
      <c r="BK35" s="71">
        <v>5.7</v>
      </c>
      <c r="BL35" s="71">
        <v>7.47</v>
      </c>
      <c r="BM35" s="71">
        <v>0.39</v>
      </c>
      <c r="BN35" s="71">
        <v>291.10000000000002</v>
      </c>
      <c r="BO35" s="71">
        <v>9.3000000000000007</v>
      </c>
      <c r="BP35" s="71">
        <v>20.62</v>
      </c>
      <c r="BQ35" s="71">
        <v>0.75</v>
      </c>
      <c r="BR35" s="71">
        <v>119.1</v>
      </c>
      <c r="BS35" s="71">
        <v>4.0999999999999996</v>
      </c>
      <c r="BT35" s="71">
        <v>11.68</v>
      </c>
      <c r="BU35" s="71">
        <v>0.47</v>
      </c>
      <c r="BV35" s="71">
        <v>5.9900000000000002E-2</v>
      </c>
      <c r="BW35" s="71">
        <v>6.0000000000000001E-3</v>
      </c>
      <c r="BX35" s="71">
        <v>95.5</v>
      </c>
      <c r="BY35" s="71">
        <v>3.2</v>
      </c>
      <c r="BZ35" s="71">
        <v>10.72</v>
      </c>
      <c r="CA35" s="71">
        <v>0.33</v>
      </c>
      <c r="CB35" s="71">
        <v>25.61</v>
      </c>
      <c r="CC35" s="71">
        <v>0.92</v>
      </c>
      <c r="CD35" s="71">
        <v>3.57</v>
      </c>
      <c r="CE35" s="71">
        <v>0.14000000000000001</v>
      </c>
      <c r="CF35" s="71">
        <v>17.29</v>
      </c>
      <c r="CG35" s="71">
        <v>0.72</v>
      </c>
      <c r="CH35" s="71">
        <v>4.55</v>
      </c>
      <c r="CI35" s="71">
        <v>0.25</v>
      </c>
      <c r="CJ35" s="71">
        <v>1.575</v>
      </c>
      <c r="CK35" s="71">
        <v>0.09</v>
      </c>
      <c r="CL35" s="71">
        <v>4.49</v>
      </c>
      <c r="CM35" s="71">
        <v>0.25</v>
      </c>
      <c r="CN35" s="71">
        <v>0.68899999999999995</v>
      </c>
      <c r="CO35" s="71">
        <v>4.8000000000000001E-2</v>
      </c>
      <c r="CP35" s="71">
        <v>4.42</v>
      </c>
      <c r="CQ35" s="71">
        <v>0.24</v>
      </c>
      <c r="CR35" s="71">
        <v>0.81699999999999995</v>
      </c>
      <c r="CS35" s="71">
        <v>4.1000000000000002E-2</v>
      </c>
      <c r="CT35" s="71">
        <v>2.1</v>
      </c>
      <c r="CU35" s="71">
        <v>0.15</v>
      </c>
      <c r="CV35" s="71">
        <v>0.27400000000000002</v>
      </c>
      <c r="CW35" s="71">
        <v>2.5999999999999999E-2</v>
      </c>
      <c r="CX35" s="71">
        <v>1.88</v>
      </c>
      <c r="CY35" s="71">
        <v>0.13</v>
      </c>
      <c r="CZ35" s="71">
        <v>0.23</v>
      </c>
      <c r="DA35" s="71">
        <v>2.5000000000000001E-2</v>
      </c>
      <c r="DB35" s="71">
        <v>3.13</v>
      </c>
      <c r="DC35" s="71">
        <v>0.26</v>
      </c>
      <c r="DD35" s="71">
        <v>0.72199999999999998</v>
      </c>
      <c r="DE35" s="71">
        <v>0.05</v>
      </c>
      <c r="DF35" s="71">
        <v>0.90700000000000003</v>
      </c>
      <c r="DG35" s="71">
        <v>8.2000000000000003E-2</v>
      </c>
      <c r="DH35" s="71">
        <v>0.76700000000000002</v>
      </c>
      <c r="DI35" s="71">
        <v>4.1000000000000002E-2</v>
      </c>
      <c r="DJ35" s="71">
        <v>0.26200000000000001</v>
      </c>
      <c r="DK35" s="71">
        <v>1.7000000000000001E-2</v>
      </c>
    </row>
    <row r="36" spans="1:115" x14ac:dyDescent="0.3">
      <c r="A36" t="s">
        <v>266</v>
      </c>
      <c r="B36">
        <v>110</v>
      </c>
      <c r="C36">
        <v>919</v>
      </c>
      <c r="D36" t="s">
        <v>113</v>
      </c>
      <c r="E36" s="136">
        <v>21.936</v>
      </c>
      <c r="F36" s="3">
        <v>125.3</v>
      </c>
      <c r="G36" s="3">
        <v>3.7</v>
      </c>
      <c r="H36" s="3">
        <v>109.3</v>
      </c>
      <c r="I36" s="3">
        <v>5.3</v>
      </c>
      <c r="J36" s="4">
        <v>0.60699999999999998</v>
      </c>
      <c r="K36" s="4">
        <v>8.2000000000000003E-2</v>
      </c>
      <c r="L36" s="4">
        <v>0.124</v>
      </c>
      <c r="M36" s="4">
        <v>4.2999999999999997E-2</v>
      </c>
      <c r="N36" s="4">
        <v>8.3000000000000004E-2</v>
      </c>
      <c r="O36" s="4">
        <v>1.0999999999999999E-2</v>
      </c>
      <c r="P36" s="3">
        <v>1.2669999999999999</v>
      </c>
      <c r="Q36" s="4">
        <v>6.4000000000000001E-2</v>
      </c>
      <c r="R36" s="4">
        <v>2.86E-2</v>
      </c>
      <c r="S36" s="4">
        <v>9.2999999999999992E-3</v>
      </c>
      <c r="T36" s="4">
        <v>0.14099999999999999</v>
      </c>
      <c r="U36" s="4">
        <v>1.6E-2</v>
      </c>
      <c r="V36" s="4">
        <v>2.06E-2</v>
      </c>
      <c r="W36" s="4">
        <v>4.1000000000000003E-3</v>
      </c>
      <c r="X36" s="4">
        <v>8.5000000000000006E-3</v>
      </c>
      <c r="Y36" s="4">
        <v>1.8E-3</v>
      </c>
      <c r="Z36" s="31">
        <v>6.0220000000000002</v>
      </c>
      <c r="AA36" s="38">
        <v>0.29599999999999999</v>
      </c>
      <c r="AB36" s="38">
        <v>1.0999999999999999E-2</v>
      </c>
      <c r="AC36" s="38">
        <v>0.14699999999999999</v>
      </c>
      <c r="AD36" s="38">
        <v>2.1000000000000001E-2</v>
      </c>
      <c r="AF36" s="72">
        <v>2.0820499999999997</v>
      </c>
      <c r="AG36" s="72">
        <v>12.411300000000001</v>
      </c>
      <c r="AH36" s="72">
        <v>0.2336</v>
      </c>
      <c r="AI36" s="72">
        <v>10.51145</v>
      </c>
      <c r="AJ36" s="72">
        <v>0.44574999999999998</v>
      </c>
      <c r="AK36" s="72">
        <v>2.3727</v>
      </c>
      <c r="AL36" s="72">
        <v>49.6783</v>
      </c>
      <c r="AM36" s="72">
        <v>8.7190000000000012</v>
      </c>
      <c r="AN36" s="72">
        <v>11.099500000000001</v>
      </c>
      <c r="AO36" s="72">
        <v>0.38500000000000001</v>
      </c>
      <c r="AP36" s="72">
        <f t="shared" si="3"/>
        <v>0.23333333333333336</v>
      </c>
      <c r="AQ36" s="72">
        <v>2.5250000000000002E-2</v>
      </c>
      <c r="AR36" s="72">
        <v>1.52E-2</v>
      </c>
      <c r="AS36" s="72">
        <f t="shared" si="2"/>
        <v>1.3217391304347827E-2</v>
      </c>
      <c r="AT36" s="72">
        <v>97.979050000000001</v>
      </c>
      <c r="AU36" s="72">
        <f t="shared" si="0"/>
        <v>0.6222618789419111</v>
      </c>
      <c r="AV36" s="71">
        <v>4.0999999999999996</v>
      </c>
      <c r="AW36" s="71">
        <v>0.25</v>
      </c>
      <c r="AX36" s="71">
        <v>0.62</v>
      </c>
      <c r="AY36" s="71">
        <v>0.22</v>
      </c>
      <c r="AZ36" s="71">
        <v>1067</v>
      </c>
      <c r="BA36" s="71">
        <v>42</v>
      </c>
      <c r="BB36" s="71">
        <v>28.96</v>
      </c>
      <c r="BC36" s="71">
        <v>0.81</v>
      </c>
      <c r="BD36" s="71">
        <v>269</v>
      </c>
      <c r="BE36" s="71">
        <v>12</v>
      </c>
      <c r="BF36" s="71">
        <v>518</v>
      </c>
      <c r="BG36" s="71">
        <v>26</v>
      </c>
      <c r="BH36" s="71">
        <v>48.3</v>
      </c>
      <c r="BI36" s="71">
        <v>2.2000000000000002</v>
      </c>
      <c r="BJ36" s="71">
        <v>156.9</v>
      </c>
      <c r="BK36" s="71">
        <v>7.1</v>
      </c>
      <c r="BL36" s="71">
        <v>6.95</v>
      </c>
      <c r="BM36" s="71">
        <v>0.31</v>
      </c>
      <c r="BN36" s="71">
        <v>287</v>
      </c>
      <c r="BO36" s="71">
        <v>10</v>
      </c>
      <c r="BP36" s="71">
        <v>20.350000000000001</v>
      </c>
      <c r="BQ36" s="71">
        <v>0.81</v>
      </c>
      <c r="BR36" s="71">
        <v>117.6</v>
      </c>
      <c r="BS36" s="71">
        <v>3.7</v>
      </c>
      <c r="BT36" s="71">
        <v>11.42</v>
      </c>
      <c r="BU36" s="71">
        <v>0.51</v>
      </c>
      <c r="BV36" s="71">
        <v>6.9800000000000001E-2</v>
      </c>
      <c r="BW36" s="71">
        <v>7.1000000000000004E-3</v>
      </c>
      <c r="BX36" s="71">
        <v>92</v>
      </c>
      <c r="BY36" s="71">
        <v>3.4</v>
      </c>
      <c r="BZ36" s="71">
        <v>10.24</v>
      </c>
      <c r="CA36" s="71">
        <v>0.31</v>
      </c>
      <c r="CB36" s="71">
        <v>25.23</v>
      </c>
      <c r="CC36" s="71">
        <v>0.73</v>
      </c>
      <c r="CD36" s="71">
        <v>3.59</v>
      </c>
      <c r="CE36" s="71">
        <v>0.13</v>
      </c>
      <c r="CF36" s="71">
        <v>16.91</v>
      </c>
      <c r="CG36" s="71">
        <v>0.64</v>
      </c>
      <c r="CH36" s="71">
        <v>4.53</v>
      </c>
      <c r="CI36" s="71">
        <v>0.34</v>
      </c>
      <c r="CJ36" s="71">
        <v>1.589</v>
      </c>
      <c r="CK36" s="71">
        <v>8.5999999999999993E-2</v>
      </c>
      <c r="CL36" s="71">
        <v>4.57</v>
      </c>
      <c r="CM36" s="71">
        <v>0.28000000000000003</v>
      </c>
      <c r="CN36" s="71">
        <v>0.71399999999999997</v>
      </c>
      <c r="CO36" s="71">
        <v>4.4999999999999998E-2</v>
      </c>
      <c r="CP36" s="71">
        <v>4.37</v>
      </c>
      <c r="CQ36" s="71">
        <v>0.28999999999999998</v>
      </c>
      <c r="CR36" s="71">
        <v>0.79400000000000004</v>
      </c>
      <c r="CS36" s="71">
        <v>3.5999999999999997E-2</v>
      </c>
      <c r="CT36" s="71">
        <v>2.08</v>
      </c>
      <c r="CU36" s="71">
        <v>0.14000000000000001</v>
      </c>
      <c r="CV36" s="71">
        <v>0.26100000000000001</v>
      </c>
      <c r="CW36" s="71">
        <v>2.4E-2</v>
      </c>
      <c r="CX36" s="71">
        <v>1.73</v>
      </c>
      <c r="CY36" s="71">
        <v>0.16</v>
      </c>
      <c r="CZ36" s="71">
        <v>0.24299999999999999</v>
      </c>
      <c r="DA36" s="71">
        <v>2.5999999999999999E-2</v>
      </c>
      <c r="DB36" s="71">
        <v>3.13</v>
      </c>
      <c r="DC36" s="71">
        <v>0.24</v>
      </c>
      <c r="DD36" s="71">
        <v>0.71499999999999997</v>
      </c>
      <c r="DE36" s="71">
        <v>5.6000000000000001E-2</v>
      </c>
      <c r="DF36" s="71">
        <v>0.90500000000000003</v>
      </c>
      <c r="DG36" s="71">
        <v>0.09</v>
      </c>
      <c r="DH36" s="71">
        <v>0.81399999999999995</v>
      </c>
      <c r="DI36" s="71">
        <v>0.06</v>
      </c>
      <c r="DJ36" s="71">
        <v>0.248</v>
      </c>
      <c r="DK36" s="71">
        <v>2.3E-2</v>
      </c>
    </row>
    <row r="37" spans="1:115" x14ac:dyDescent="0.3">
      <c r="A37" t="s">
        <v>266</v>
      </c>
      <c r="B37">
        <v>110</v>
      </c>
      <c r="C37">
        <v>919</v>
      </c>
      <c r="D37" t="s">
        <v>296</v>
      </c>
      <c r="E37" s="136">
        <v>21.738</v>
      </c>
      <c r="F37" s="3">
        <v>137.30000000000001</v>
      </c>
      <c r="G37" s="3">
        <v>6</v>
      </c>
      <c r="H37" s="3">
        <v>119.9</v>
      </c>
      <c r="I37" s="3">
        <v>6</v>
      </c>
      <c r="J37" s="4">
        <v>0.68300000000000005</v>
      </c>
      <c r="K37" s="4">
        <v>9.8000000000000004E-2</v>
      </c>
      <c r="L37" s="4">
        <v>0.127</v>
      </c>
      <c r="M37" s="4">
        <v>5.3999999999999999E-2</v>
      </c>
      <c r="N37" s="4">
        <v>0.08</v>
      </c>
      <c r="O37" s="4">
        <v>1.2E-2</v>
      </c>
      <c r="P37" s="3">
        <v>1.355</v>
      </c>
      <c r="Q37" s="4">
        <v>0.09</v>
      </c>
      <c r="R37" s="4">
        <v>3.5299999999999998E-2</v>
      </c>
      <c r="S37" s="4">
        <v>9.1999999999999998E-3</v>
      </c>
      <c r="T37" s="4">
        <v>0.14499999999999999</v>
      </c>
      <c r="U37" s="4">
        <v>1.4999999999999999E-2</v>
      </c>
      <c r="V37" s="4">
        <v>1.49E-2</v>
      </c>
      <c r="W37" s="4">
        <v>3.2000000000000002E-3</v>
      </c>
      <c r="X37" s="4">
        <v>9.1000000000000004E-3</v>
      </c>
      <c r="Y37" s="4">
        <v>2.0999999999999999E-3</v>
      </c>
      <c r="Z37" s="31">
        <v>5.6436999999999999</v>
      </c>
      <c r="AA37" s="38">
        <v>0.32900000000000001</v>
      </c>
      <c r="AB37" s="38">
        <v>1.4E-2</v>
      </c>
      <c r="AC37" s="38">
        <v>0.13</v>
      </c>
      <c r="AD37" s="38">
        <v>1.7999999999999999E-2</v>
      </c>
      <c r="AF37" s="72">
        <v>2.1901000000000002</v>
      </c>
      <c r="AG37" s="72">
        <v>12.80855</v>
      </c>
      <c r="AH37" s="72">
        <v>0.20565</v>
      </c>
      <c r="AI37" s="72">
        <v>10.87965</v>
      </c>
      <c r="AJ37" s="72">
        <v>0.44515000000000005</v>
      </c>
      <c r="AK37" s="72">
        <v>2.4698500000000001</v>
      </c>
      <c r="AL37" s="72">
        <v>50.620050000000006</v>
      </c>
      <c r="AM37" s="72">
        <v>7.8329000000000004</v>
      </c>
      <c r="AN37" s="72">
        <v>10.93515</v>
      </c>
      <c r="AO37" s="72">
        <v>0.37434999999999996</v>
      </c>
      <c r="AP37" s="72">
        <f t="shared" si="3"/>
        <v>0.22687878787878787</v>
      </c>
      <c r="AQ37" s="72">
        <v>1.6400000000000001E-2</v>
      </c>
      <c r="AR37" s="72">
        <v>1.2699999999999999E-2</v>
      </c>
      <c r="AS37" s="72">
        <f t="shared" si="2"/>
        <v>1.1043478260869566E-2</v>
      </c>
      <c r="AT37" s="72">
        <v>98.790449999999993</v>
      </c>
      <c r="AU37" s="72">
        <f t="shared" si="0"/>
        <v>0.60034572277134179</v>
      </c>
      <c r="AV37" s="71">
        <v>4.45</v>
      </c>
      <c r="AW37" s="71">
        <v>0.34</v>
      </c>
      <c r="AX37" s="71">
        <v>0.77</v>
      </c>
      <c r="AY37" s="71">
        <v>0.33</v>
      </c>
      <c r="AZ37" s="71">
        <v>1025</v>
      </c>
      <c r="BA37" s="71">
        <v>38</v>
      </c>
      <c r="BB37" s="71">
        <v>30.9</v>
      </c>
      <c r="BC37" s="71">
        <v>0.82</v>
      </c>
      <c r="BD37" s="71">
        <v>276</v>
      </c>
      <c r="BE37" s="71">
        <v>13</v>
      </c>
      <c r="BF37" s="71">
        <v>512</v>
      </c>
      <c r="BG37" s="71">
        <v>33</v>
      </c>
      <c r="BH37" s="71">
        <v>50.2</v>
      </c>
      <c r="BI37" s="71">
        <v>3.2</v>
      </c>
      <c r="BJ37" s="71">
        <v>154</v>
      </c>
      <c r="BK37" s="71">
        <v>12</v>
      </c>
      <c r="BL37" s="71">
        <v>7.89</v>
      </c>
      <c r="BM37" s="71">
        <v>0.43</v>
      </c>
      <c r="BN37" s="71">
        <v>306</v>
      </c>
      <c r="BO37" s="71">
        <v>13</v>
      </c>
      <c r="BP37" s="71">
        <v>21.72</v>
      </c>
      <c r="BQ37" s="71">
        <v>0.95</v>
      </c>
      <c r="BR37" s="71">
        <v>124.1</v>
      </c>
      <c r="BS37" s="71">
        <v>5</v>
      </c>
      <c r="BT37" s="71">
        <v>12.22</v>
      </c>
      <c r="BU37" s="71">
        <v>0.61</v>
      </c>
      <c r="BV37" s="71">
        <v>8.1699999999999995E-2</v>
      </c>
      <c r="BW37" s="71">
        <v>8.6999999999999994E-3</v>
      </c>
      <c r="BX37" s="71">
        <v>95.4</v>
      </c>
      <c r="BY37" s="71">
        <v>4.0999999999999996</v>
      </c>
      <c r="BZ37" s="71">
        <v>11.12</v>
      </c>
      <c r="CA37" s="71">
        <v>0.43</v>
      </c>
      <c r="CB37" s="71">
        <v>26.7</v>
      </c>
      <c r="CC37" s="71">
        <v>1</v>
      </c>
      <c r="CD37" s="71">
        <v>3.81</v>
      </c>
      <c r="CE37" s="71">
        <v>0.15</v>
      </c>
      <c r="CF37" s="71">
        <v>17.510000000000002</v>
      </c>
      <c r="CG37" s="71">
        <v>0.62</v>
      </c>
      <c r="CH37" s="71">
        <v>4.8600000000000003</v>
      </c>
      <c r="CI37" s="71">
        <v>0.28999999999999998</v>
      </c>
      <c r="CJ37" s="71">
        <v>1.65</v>
      </c>
      <c r="CK37" s="71">
        <v>0.13</v>
      </c>
      <c r="CL37" s="71">
        <v>5.0599999999999996</v>
      </c>
      <c r="CM37" s="71">
        <v>0.24</v>
      </c>
      <c r="CN37" s="71">
        <v>0.73099999999999998</v>
      </c>
      <c r="CO37" s="71">
        <v>5.1999999999999998E-2</v>
      </c>
      <c r="CP37" s="71">
        <v>4.3</v>
      </c>
      <c r="CQ37" s="71">
        <v>0.32</v>
      </c>
      <c r="CR37" s="71">
        <v>0.88900000000000001</v>
      </c>
      <c r="CS37" s="71">
        <v>5.8000000000000003E-2</v>
      </c>
      <c r="CT37" s="71">
        <v>2.29</v>
      </c>
      <c r="CU37" s="71">
        <v>0.15</v>
      </c>
      <c r="CV37" s="71">
        <v>0.29299999999999998</v>
      </c>
      <c r="CW37" s="71">
        <v>2.9000000000000001E-2</v>
      </c>
      <c r="CX37" s="71">
        <v>1.84</v>
      </c>
      <c r="CY37" s="71">
        <v>0.15</v>
      </c>
      <c r="CZ37" s="71">
        <v>0.249</v>
      </c>
      <c r="DA37" s="71">
        <v>2.5999999999999999E-2</v>
      </c>
      <c r="DB37" s="71">
        <v>3.22</v>
      </c>
      <c r="DC37" s="71">
        <v>0.32</v>
      </c>
      <c r="DD37" s="71">
        <v>0.71499999999999997</v>
      </c>
      <c r="DE37" s="71">
        <v>6.5000000000000002E-2</v>
      </c>
      <c r="DF37" s="71">
        <v>1.02</v>
      </c>
      <c r="DG37" s="71">
        <v>0.1</v>
      </c>
      <c r="DH37" s="71">
        <v>0.82099999999999995</v>
      </c>
      <c r="DI37" s="71">
        <v>5.1999999999999998E-2</v>
      </c>
      <c r="DJ37" s="71">
        <v>0.25900000000000001</v>
      </c>
      <c r="DK37" s="71">
        <v>2.8000000000000001E-2</v>
      </c>
    </row>
    <row r="38" spans="1:115" x14ac:dyDescent="0.3">
      <c r="A38" t="s">
        <v>266</v>
      </c>
      <c r="B38">
        <v>110</v>
      </c>
      <c r="C38">
        <v>919</v>
      </c>
      <c r="D38" t="s">
        <v>296</v>
      </c>
      <c r="E38" s="136">
        <v>22.567</v>
      </c>
      <c r="F38" s="3">
        <v>138.69999999999999</v>
      </c>
      <c r="G38" s="3">
        <v>8.3000000000000007</v>
      </c>
      <c r="H38" s="3">
        <v>113</v>
      </c>
      <c r="I38" s="3">
        <v>4.8</v>
      </c>
      <c r="J38" s="4">
        <v>0.64</v>
      </c>
      <c r="K38" s="4">
        <v>8.8999999999999996E-2</v>
      </c>
      <c r="L38" s="4">
        <v>0.11700000000000001</v>
      </c>
      <c r="M38" s="4">
        <v>5.2999999999999999E-2</v>
      </c>
      <c r="N38" s="4">
        <v>7.9000000000000001E-2</v>
      </c>
      <c r="O38" s="4">
        <v>0.01</v>
      </c>
      <c r="P38" s="3">
        <v>1.3140000000000001</v>
      </c>
      <c r="Q38" s="4">
        <v>7.3999999999999996E-2</v>
      </c>
      <c r="R38" s="4">
        <v>3.32E-2</v>
      </c>
      <c r="S38" s="4">
        <v>6.8999999999999999E-3</v>
      </c>
      <c r="T38" s="4">
        <v>0.152</v>
      </c>
      <c r="U38" s="4">
        <v>2.1999999999999999E-2</v>
      </c>
      <c r="V38" s="4">
        <v>1.6E-2</v>
      </c>
      <c r="W38" s="4">
        <v>3.7000000000000002E-3</v>
      </c>
      <c r="X38" s="4">
        <v>6.7999999999999996E-3</v>
      </c>
      <c r="Y38" s="4">
        <v>1.9E-3</v>
      </c>
      <c r="Z38" s="31">
        <v>6.9885999999999999</v>
      </c>
      <c r="AA38" s="38">
        <v>0.32</v>
      </c>
      <c r="AB38" s="38">
        <v>1.4E-2</v>
      </c>
      <c r="AC38" s="38">
        <v>0.127</v>
      </c>
      <c r="AD38" s="38">
        <v>1.7999999999999999E-2</v>
      </c>
      <c r="AF38" s="72">
        <v>2.1901000000000002</v>
      </c>
      <c r="AG38" s="72">
        <v>12.80855</v>
      </c>
      <c r="AH38" s="72">
        <v>0.20565</v>
      </c>
      <c r="AI38" s="72">
        <v>10.87965</v>
      </c>
      <c r="AJ38" s="72">
        <v>0.44515000000000005</v>
      </c>
      <c r="AK38" s="72">
        <v>2.4698500000000001</v>
      </c>
      <c r="AL38" s="72">
        <v>50.620050000000006</v>
      </c>
      <c r="AM38" s="72">
        <v>7.8329000000000004</v>
      </c>
      <c r="AN38" s="72">
        <v>10.93515</v>
      </c>
      <c r="AO38" s="72">
        <v>0.37434999999999996</v>
      </c>
      <c r="AP38" s="72">
        <f t="shared" si="3"/>
        <v>0.22687878787878787</v>
      </c>
      <c r="AQ38" s="72">
        <v>1.6400000000000001E-2</v>
      </c>
      <c r="AR38" s="72">
        <v>1.2699999999999999E-2</v>
      </c>
      <c r="AS38" s="72">
        <f t="shared" si="2"/>
        <v>1.1043478260869566E-2</v>
      </c>
      <c r="AT38" s="72">
        <v>98.790449999999993</v>
      </c>
      <c r="AU38" s="72">
        <f t="shared" si="0"/>
        <v>0.60034572277134179</v>
      </c>
      <c r="AV38" s="71">
        <v>4.2</v>
      </c>
      <c r="AW38" s="71">
        <v>0.44</v>
      </c>
      <c r="AX38" s="71">
        <v>0.71</v>
      </c>
      <c r="AY38" s="71">
        <v>0.23</v>
      </c>
      <c r="AZ38" s="71">
        <v>1052</v>
      </c>
      <c r="BA38" s="71">
        <v>48</v>
      </c>
      <c r="BB38" s="71">
        <v>29.48</v>
      </c>
      <c r="BC38" s="71">
        <v>0.65</v>
      </c>
      <c r="BD38" s="71">
        <v>276</v>
      </c>
      <c r="BE38" s="71">
        <v>14</v>
      </c>
      <c r="BF38" s="71">
        <v>481</v>
      </c>
      <c r="BG38" s="71">
        <v>30</v>
      </c>
      <c r="BH38" s="71">
        <v>45</v>
      </c>
      <c r="BI38" s="71">
        <v>3</v>
      </c>
      <c r="BJ38" s="71">
        <v>114</v>
      </c>
      <c r="BK38" s="71">
        <v>9</v>
      </c>
      <c r="BL38" s="71">
        <v>7.54</v>
      </c>
      <c r="BM38" s="71">
        <v>0.42</v>
      </c>
      <c r="BN38" s="71">
        <v>305</v>
      </c>
      <c r="BO38" s="71">
        <v>14</v>
      </c>
      <c r="BP38" s="71">
        <v>21</v>
      </c>
      <c r="BQ38" s="71">
        <v>1.2</v>
      </c>
      <c r="BR38" s="71">
        <v>120.3</v>
      </c>
      <c r="BS38" s="71">
        <v>7</v>
      </c>
      <c r="BT38" s="71">
        <v>12.17</v>
      </c>
      <c r="BU38" s="71">
        <v>0.81</v>
      </c>
      <c r="BV38" s="71">
        <v>7.4499999999999997E-2</v>
      </c>
      <c r="BW38" s="71">
        <v>8.3999999999999995E-3</v>
      </c>
      <c r="BX38" s="71">
        <v>99.8</v>
      </c>
      <c r="BY38" s="71">
        <v>6.3</v>
      </c>
      <c r="BZ38" s="71">
        <v>10.81</v>
      </c>
      <c r="CA38" s="71">
        <v>0.56000000000000005</v>
      </c>
      <c r="CB38" s="71">
        <v>26</v>
      </c>
      <c r="CC38" s="71">
        <v>1.2</v>
      </c>
      <c r="CD38" s="71">
        <v>3.7</v>
      </c>
      <c r="CE38" s="71">
        <v>0.18</v>
      </c>
      <c r="CF38" s="71">
        <v>17.8</v>
      </c>
      <c r="CG38" s="71">
        <v>1</v>
      </c>
      <c r="CH38" s="71">
        <v>4.59</v>
      </c>
      <c r="CI38" s="71">
        <v>0.31</v>
      </c>
      <c r="CJ38" s="71">
        <v>1.62</v>
      </c>
      <c r="CK38" s="71">
        <v>0.13</v>
      </c>
      <c r="CL38" s="71">
        <v>4.8</v>
      </c>
      <c r="CM38" s="71">
        <v>0.5</v>
      </c>
      <c r="CN38" s="71">
        <v>0.73699999999999999</v>
      </c>
      <c r="CO38" s="71">
        <v>5.6000000000000001E-2</v>
      </c>
      <c r="CP38" s="71">
        <v>4.33</v>
      </c>
      <c r="CQ38" s="71">
        <v>0.34</v>
      </c>
      <c r="CR38" s="71">
        <v>0.82799999999999996</v>
      </c>
      <c r="CS38" s="71">
        <v>0.06</v>
      </c>
      <c r="CT38" s="71">
        <v>2.29</v>
      </c>
      <c r="CU38" s="71">
        <v>0.13</v>
      </c>
      <c r="CV38" s="71">
        <v>0.29699999999999999</v>
      </c>
      <c r="CW38" s="71">
        <v>3.1E-2</v>
      </c>
      <c r="CX38" s="71">
        <v>1.79</v>
      </c>
      <c r="CY38" s="71">
        <v>0.15</v>
      </c>
      <c r="CZ38" s="71">
        <v>0.21299999999999999</v>
      </c>
      <c r="DA38" s="71">
        <v>0.02</v>
      </c>
      <c r="DB38" s="71">
        <v>3.07</v>
      </c>
      <c r="DC38" s="71">
        <v>0.33</v>
      </c>
      <c r="DD38" s="71">
        <v>0.71499999999999997</v>
      </c>
      <c r="DE38" s="71">
        <v>5.6000000000000001E-2</v>
      </c>
      <c r="DF38" s="71">
        <v>0.89700000000000002</v>
      </c>
      <c r="DG38" s="71">
        <v>6.4000000000000001E-2</v>
      </c>
      <c r="DH38" s="71">
        <v>0.80500000000000005</v>
      </c>
      <c r="DI38" s="71">
        <v>6.5000000000000002E-2</v>
      </c>
      <c r="DJ38" s="71">
        <v>0.26</v>
      </c>
      <c r="DK38" s="71">
        <v>2.1000000000000001E-2</v>
      </c>
    </row>
    <row r="39" spans="1:115" x14ac:dyDescent="0.3">
      <c r="A39" t="s">
        <v>266</v>
      </c>
      <c r="B39">
        <v>110</v>
      </c>
      <c r="C39">
        <v>919</v>
      </c>
      <c r="D39" t="s">
        <v>114</v>
      </c>
      <c r="E39" s="136">
        <v>22.352</v>
      </c>
      <c r="F39" s="3">
        <v>133.80000000000001</v>
      </c>
      <c r="G39" s="3">
        <v>5.3</v>
      </c>
      <c r="H39" s="3">
        <v>115.3</v>
      </c>
      <c r="I39" s="3">
        <v>6.3</v>
      </c>
      <c r="J39" s="4">
        <v>0.624</v>
      </c>
      <c r="K39" s="4">
        <v>7.0999999999999994E-2</v>
      </c>
      <c r="L39" s="4">
        <v>9.0999999999999998E-2</v>
      </c>
      <c r="M39" s="4">
        <v>4.7E-2</v>
      </c>
      <c r="N39" s="4">
        <v>7.6999999999999999E-2</v>
      </c>
      <c r="O39" s="4">
        <v>1.0999999999999999E-2</v>
      </c>
      <c r="P39" s="3">
        <v>1.2889999999999999</v>
      </c>
      <c r="Q39" s="4">
        <v>7.0999999999999994E-2</v>
      </c>
      <c r="R39" s="4">
        <v>3.56E-2</v>
      </c>
      <c r="S39" s="4">
        <v>7.6E-3</v>
      </c>
      <c r="T39" s="4">
        <v>0.151</v>
      </c>
      <c r="U39" s="4">
        <v>1.9E-2</v>
      </c>
      <c r="V39" s="4">
        <v>1.34E-2</v>
      </c>
      <c r="W39" s="4">
        <v>2.3999999999999998E-3</v>
      </c>
      <c r="X39" s="4">
        <v>8.0000000000000002E-3</v>
      </c>
      <c r="Y39" s="4">
        <v>1.9E-3</v>
      </c>
      <c r="Z39" s="31">
        <v>6.7417999999999996</v>
      </c>
      <c r="AA39" s="38">
        <v>0.30099999999999999</v>
      </c>
      <c r="AB39" s="38">
        <v>1.2E-2</v>
      </c>
      <c r="AC39" s="38">
        <v>0.127</v>
      </c>
      <c r="AD39" s="38">
        <v>1.7999999999999999E-2</v>
      </c>
      <c r="AF39" s="72">
        <v>2.0975999999999999</v>
      </c>
      <c r="AG39" s="72">
        <v>12.52875</v>
      </c>
      <c r="AH39" s="72">
        <v>0.21490000000000001</v>
      </c>
      <c r="AI39" s="72">
        <v>10.449400000000001</v>
      </c>
      <c r="AJ39" s="72">
        <v>0.433</v>
      </c>
      <c r="AK39" s="72">
        <v>2.4228000000000001</v>
      </c>
      <c r="AL39" s="72">
        <v>50.162500000000001</v>
      </c>
      <c r="AM39" s="72">
        <v>8.7382500000000007</v>
      </c>
      <c r="AN39" s="72">
        <v>11.06335</v>
      </c>
      <c r="AO39" s="72">
        <v>0.39265</v>
      </c>
      <c r="AP39" s="72">
        <f t="shared" si="3"/>
        <v>0.23796969696969697</v>
      </c>
      <c r="AQ39" s="72">
        <v>2.1400000000000002E-2</v>
      </c>
      <c r="AR39" s="72">
        <v>1.0800000000000001E-2</v>
      </c>
      <c r="AS39" s="72">
        <f t="shared" si="2"/>
        <v>9.3913043478260887E-3</v>
      </c>
      <c r="AT39" s="72">
        <v>98.535349999999994</v>
      </c>
      <c r="AU39" s="72">
        <f t="shared" si="0"/>
        <v>0.62354618936120954</v>
      </c>
      <c r="AV39" s="71">
        <v>4.37</v>
      </c>
      <c r="AW39" s="71">
        <v>0.38</v>
      </c>
      <c r="AX39" s="71">
        <v>0.66</v>
      </c>
      <c r="AY39" s="71">
        <v>0.28000000000000003</v>
      </c>
      <c r="AZ39" s="71">
        <v>1016</v>
      </c>
      <c r="BA39" s="71">
        <v>51</v>
      </c>
      <c r="BB39" s="71">
        <v>29.59</v>
      </c>
      <c r="BC39" s="71">
        <v>0.79</v>
      </c>
      <c r="BD39" s="71">
        <v>264</v>
      </c>
      <c r="BE39" s="71">
        <v>11</v>
      </c>
      <c r="BF39" s="71">
        <v>522</v>
      </c>
      <c r="BG39" s="71">
        <v>27</v>
      </c>
      <c r="BH39" s="71">
        <v>47.7</v>
      </c>
      <c r="BI39" s="71">
        <v>2.5</v>
      </c>
      <c r="BJ39" s="71">
        <v>166.3</v>
      </c>
      <c r="BK39" s="71">
        <v>9.3000000000000007</v>
      </c>
      <c r="BL39" s="71">
        <v>7.45</v>
      </c>
      <c r="BM39" s="71">
        <v>0.41</v>
      </c>
      <c r="BN39" s="71">
        <v>304</v>
      </c>
      <c r="BO39" s="71">
        <v>14</v>
      </c>
      <c r="BP39" s="71">
        <v>21.62</v>
      </c>
      <c r="BQ39" s="71">
        <v>0.83</v>
      </c>
      <c r="BR39" s="71">
        <v>120.7</v>
      </c>
      <c r="BS39" s="71">
        <v>5.2</v>
      </c>
      <c r="BT39" s="71">
        <v>11.41</v>
      </c>
      <c r="BU39" s="71">
        <v>0.49</v>
      </c>
      <c r="BV39" s="71">
        <v>7.7700000000000005E-2</v>
      </c>
      <c r="BW39" s="71">
        <v>5.4999999999999997E-3</v>
      </c>
      <c r="BX39" s="71">
        <v>96.5</v>
      </c>
      <c r="BY39" s="71">
        <v>6.2</v>
      </c>
      <c r="BZ39" s="71">
        <v>10.58</v>
      </c>
      <c r="CA39" s="71">
        <v>0.52</v>
      </c>
      <c r="CB39" s="71">
        <v>25.3</v>
      </c>
      <c r="CC39" s="71">
        <v>1.1000000000000001</v>
      </c>
      <c r="CD39" s="71">
        <v>3.67</v>
      </c>
      <c r="CE39" s="71">
        <v>0.14000000000000001</v>
      </c>
      <c r="CF39" s="71">
        <v>17.16</v>
      </c>
      <c r="CG39" s="71">
        <v>0.9</v>
      </c>
      <c r="CH39" s="71">
        <v>4.6100000000000003</v>
      </c>
      <c r="CI39" s="71">
        <v>0.31</v>
      </c>
      <c r="CJ39" s="71">
        <v>1.58</v>
      </c>
      <c r="CK39" s="71">
        <v>0.1</v>
      </c>
      <c r="CL39" s="71">
        <v>4.8099999999999996</v>
      </c>
      <c r="CM39" s="71">
        <v>0.3</v>
      </c>
      <c r="CN39" s="71">
        <v>0.77900000000000003</v>
      </c>
      <c r="CO39" s="71">
        <v>5.8000000000000003E-2</v>
      </c>
      <c r="CP39" s="71">
        <v>4.5199999999999996</v>
      </c>
      <c r="CQ39" s="71">
        <v>0.27</v>
      </c>
      <c r="CR39" s="71">
        <v>0.82799999999999996</v>
      </c>
      <c r="CS39" s="71">
        <v>5.0999999999999997E-2</v>
      </c>
      <c r="CT39" s="71">
        <v>2.2200000000000002</v>
      </c>
      <c r="CU39" s="71">
        <v>0.15</v>
      </c>
      <c r="CV39" s="71">
        <v>0.29099999999999998</v>
      </c>
      <c r="CW39" s="71">
        <v>0.02</v>
      </c>
      <c r="CX39" s="71">
        <v>1.78</v>
      </c>
      <c r="CY39" s="71">
        <v>0.15</v>
      </c>
      <c r="CZ39" s="71">
        <v>0.246</v>
      </c>
      <c r="DA39" s="71">
        <v>2.4E-2</v>
      </c>
      <c r="DB39" s="71">
        <v>3.26</v>
      </c>
      <c r="DC39" s="71">
        <v>0.25</v>
      </c>
      <c r="DD39" s="71">
        <v>0.70699999999999996</v>
      </c>
      <c r="DE39" s="71">
        <v>0.06</v>
      </c>
      <c r="DF39" s="71">
        <v>0.99</v>
      </c>
      <c r="DG39" s="71">
        <v>0.12</v>
      </c>
      <c r="DH39" s="71">
        <v>0.82499999999999996</v>
      </c>
      <c r="DI39" s="71">
        <v>0.06</v>
      </c>
      <c r="DJ39" s="71">
        <v>0.26100000000000001</v>
      </c>
      <c r="DK39" s="71">
        <v>2.5000000000000001E-2</v>
      </c>
    </row>
    <row r="40" spans="1:115" x14ac:dyDescent="0.3">
      <c r="A40" t="s">
        <v>266</v>
      </c>
      <c r="B40">
        <v>110</v>
      </c>
      <c r="C40">
        <v>919</v>
      </c>
      <c r="D40" t="s">
        <v>297</v>
      </c>
      <c r="E40" s="136">
        <v>21.925000000000001</v>
      </c>
      <c r="F40" s="3">
        <v>134.80000000000001</v>
      </c>
      <c r="G40" s="3">
        <v>7.4</v>
      </c>
      <c r="H40" s="3">
        <v>115.1</v>
      </c>
      <c r="I40" s="3">
        <v>5.0999999999999996</v>
      </c>
      <c r="J40" s="4">
        <v>0.65100000000000002</v>
      </c>
      <c r="K40" s="4">
        <v>9.9000000000000005E-2</v>
      </c>
      <c r="L40" s="4">
        <v>7.0000000000000007E-2</v>
      </c>
      <c r="M40" s="4">
        <v>2.3E-2</v>
      </c>
      <c r="N40" s="4">
        <v>9.4E-2</v>
      </c>
      <c r="O40" s="4">
        <v>1.2E-2</v>
      </c>
      <c r="P40" s="3">
        <v>1.3420000000000001</v>
      </c>
      <c r="Q40" s="4">
        <v>7.1999999999999995E-2</v>
      </c>
      <c r="R40" s="4">
        <v>3.78E-2</v>
      </c>
      <c r="S40" s="4">
        <v>7.4000000000000003E-3</v>
      </c>
      <c r="T40" s="4">
        <v>0.13700000000000001</v>
      </c>
      <c r="U40" s="4">
        <v>1.4E-2</v>
      </c>
      <c r="V40" s="4">
        <v>1.7999999999999999E-2</v>
      </c>
      <c r="W40" s="4">
        <v>3.0000000000000001E-3</v>
      </c>
      <c r="X40" s="4">
        <v>9.7999999999999997E-3</v>
      </c>
      <c r="Y40" s="4">
        <v>2.3E-3</v>
      </c>
      <c r="Z40" s="31">
        <v>6.7558999999999996</v>
      </c>
      <c r="AA40" s="38">
        <v>0.29799999999999999</v>
      </c>
      <c r="AB40" s="38">
        <v>1.2999999999999999E-2</v>
      </c>
      <c r="AC40" s="38">
        <v>0.11899999999999999</v>
      </c>
      <c r="AD40" s="38">
        <v>1.7999999999999999E-2</v>
      </c>
      <c r="AF40" s="72">
        <v>2.0975999999999999</v>
      </c>
      <c r="AG40" s="72">
        <v>12.52875</v>
      </c>
      <c r="AH40" s="72">
        <v>0.21490000000000001</v>
      </c>
      <c r="AI40" s="72">
        <v>10.449400000000001</v>
      </c>
      <c r="AJ40" s="72">
        <v>0.433</v>
      </c>
      <c r="AK40" s="72">
        <v>2.4228000000000001</v>
      </c>
      <c r="AL40" s="72">
        <v>50.162500000000001</v>
      </c>
      <c r="AM40" s="72">
        <v>8.7382500000000007</v>
      </c>
      <c r="AN40" s="72">
        <v>11.06335</v>
      </c>
      <c r="AO40" s="72">
        <v>0.39265</v>
      </c>
      <c r="AP40" s="72">
        <f t="shared" si="3"/>
        <v>0.23796969696969697</v>
      </c>
      <c r="AQ40" s="72">
        <v>2.1400000000000002E-2</v>
      </c>
      <c r="AR40" s="72">
        <v>1.0800000000000001E-2</v>
      </c>
      <c r="AS40" s="72">
        <f t="shared" si="2"/>
        <v>9.3913043478260887E-3</v>
      </c>
      <c r="AT40" s="72">
        <v>98.535349999999994</v>
      </c>
      <c r="AU40" s="72">
        <f t="shared" si="0"/>
        <v>0.62354618936120954</v>
      </c>
      <c r="AV40" s="71">
        <v>4.3499999999999996</v>
      </c>
      <c r="AW40" s="71">
        <v>0.41</v>
      </c>
      <c r="AX40" s="71">
        <v>0.79</v>
      </c>
      <c r="AY40" s="71">
        <v>0.25</v>
      </c>
      <c r="AZ40" s="71">
        <v>1037</v>
      </c>
      <c r="BA40" s="71">
        <v>54</v>
      </c>
      <c r="BB40" s="71">
        <v>29.35</v>
      </c>
      <c r="BC40" s="71">
        <v>0.98</v>
      </c>
      <c r="BD40" s="71">
        <v>280</v>
      </c>
      <c r="BE40" s="71">
        <v>18</v>
      </c>
      <c r="BF40" s="71">
        <v>503</v>
      </c>
      <c r="BG40" s="71">
        <v>31</v>
      </c>
      <c r="BH40" s="71">
        <v>50.2</v>
      </c>
      <c r="BI40" s="71">
        <v>4</v>
      </c>
      <c r="BJ40" s="71">
        <v>159.9</v>
      </c>
      <c r="BK40" s="71">
        <v>9.9</v>
      </c>
      <c r="BL40" s="71">
        <v>7.45</v>
      </c>
      <c r="BM40" s="71">
        <v>0.39</v>
      </c>
      <c r="BN40" s="71">
        <v>288</v>
      </c>
      <c r="BO40" s="71">
        <v>11</v>
      </c>
      <c r="BP40" s="71">
        <v>21.6</v>
      </c>
      <c r="BQ40" s="71">
        <v>0.98</v>
      </c>
      <c r="BR40" s="71">
        <v>120.9</v>
      </c>
      <c r="BS40" s="71">
        <v>6.2</v>
      </c>
      <c r="BT40" s="71">
        <v>11.52</v>
      </c>
      <c r="BU40" s="71">
        <v>0.79</v>
      </c>
      <c r="BV40" s="71">
        <v>7.7499999999999999E-2</v>
      </c>
      <c r="BW40" s="71">
        <v>7.0000000000000001E-3</v>
      </c>
      <c r="BX40" s="71">
        <v>94.9</v>
      </c>
      <c r="BY40" s="71">
        <v>5.0999999999999996</v>
      </c>
      <c r="BZ40" s="71">
        <v>10.64</v>
      </c>
      <c r="CA40" s="71">
        <v>0.53</v>
      </c>
      <c r="CB40" s="71">
        <v>26.1</v>
      </c>
      <c r="CC40" s="71">
        <v>1.3</v>
      </c>
      <c r="CD40" s="71">
        <v>3.69</v>
      </c>
      <c r="CE40" s="71">
        <v>0.17</v>
      </c>
      <c r="CF40" s="71">
        <v>17.510000000000002</v>
      </c>
      <c r="CG40" s="71">
        <v>0.92</v>
      </c>
      <c r="CH40" s="71">
        <v>4.7699999999999996</v>
      </c>
      <c r="CI40" s="71">
        <v>0.27</v>
      </c>
      <c r="CJ40" s="71">
        <v>1.63</v>
      </c>
      <c r="CK40" s="71">
        <v>0.12</v>
      </c>
      <c r="CL40" s="71">
        <v>4.83</v>
      </c>
      <c r="CM40" s="71">
        <v>0.34</v>
      </c>
      <c r="CN40" s="71">
        <v>0.76300000000000001</v>
      </c>
      <c r="CO40" s="71">
        <v>5.8000000000000003E-2</v>
      </c>
      <c r="CP40" s="71">
        <v>4.54</v>
      </c>
      <c r="CQ40" s="71">
        <v>0.34</v>
      </c>
      <c r="CR40" s="71">
        <v>0.83499999999999996</v>
      </c>
      <c r="CS40" s="71">
        <v>4.9000000000000002E-2</v>
      </c>
      <c r="CT40" s="71">
        <v>2.1</v>
      </c>
      <c r="CU40" s="71">
        <v>0.13</v>
      </c>
      <c r="CV40" s="71">
        <v>0.28100000000000003</v>
      </c>
      <c r="CW40" s="71">
        <v>1.9E-2</v>
      </c>
      <c r="CX40" s="71">
        <v>1.67</v>
      </c>
      <c r="CY40" s="71">
        <v>0.13</v>
      </c>
      <c r="CZ40" s="71">
        <v>0.23</v>
      </c>
      <c r="DA40" s="71">
        <v>2.5000000000000001E-2</v>
      </c>
      <c r="DB40" s="71">
        <v>3.27</v>
      </c>
      <c r="DC40" s="71">
        <v>0.3</v>
      </c>
      <c r="DD40" s="71">
        <v>0.71799999999999997</v>
      </c>
      <c r="DE40" s="71">
        <v>6.6000000000000003E-2</v>
      </c>
      <c r="DF40" s="71">
        <v>0.94499999999999995</v>
      </c>
      <c r="DG40" s="71">
        <v>9.8000000000000004E-2</v>
      </c>
      <c r="DH40" s="71">
        <v>0.80800000000000005</v>
      </c>
      <c r="DI40" s="71">
        <v>5.2999999999999999E-2</v>
      </c>
      <c r="DJ40" s="71">
        <v>0.27</v>
      </c>
      <c r="DK40" s="71">
        <v>0.03</v>
      </c>
    </row>
    <row r="41" spans="1:115" x14ac:dyDescent="0.3">
      <c r="A41" t="s">
        <v>266</v>
      </c>
      <c r="B41">
        <v>110</v>
      </c>
      <c r="C41">
        <v>919</v>
      </c>
      <c r="D41" t="s">
        <v>115</v>
      </c>
      <c r="E41" s="136">
        <v>21.725000000000001</v>
      </c>
      <c r="F41" s="3">
        <v>127.3</v>
      </c>
      <c r="G41" s="3">
        <v>5.0999999999999996</v>
      </c>
      <c r="H41" s="3">
        <v>115.9</v>
      </c>
      <c r="I41" s="3">
        <v>5.9</v>
      </c>
      <c r="J41" s="4">
        <v>0.56499999999999995</v>
      </c>
      <c r="K41" s="4">
        <v>9.4E-2</v>
      </c>
      <c r="L41" s="4">
        <v>0.123</v>
      </c>
      <c r="M41" s="4">
        <v>5.8000000000000003E-2</v>
      </c>
      <c r="N41" s="4">
        <v>8.7999999999999995E-2</v>
      </c>
      <c r="O41" s="4">
        <v>1.2999999999999999E-2</v>
      </c>
      <c r="P41" s="3">
        <v>1.2270000000000001</v>
      </c>
      <c r="Q41" s="4">
        <v>8.7999999999999995E-2</v>
      </c>
      <c r="R41" s="4">
        <v>4.2799999999999998E-2</v>
      </c>
      <c r="S41" s="4">
        <v>8.8000000000000005E-3</v>
      </c>
      <c r="T41" s="4">
        <v>0.13600000000000001</v>
      </c>
      <c r="U41" s="4">
        <v>1.7000000000000001E-2</v>
      </c>
      <c r="V41" s="4">
        <v>1.5100000000000001E-2</v>
      </c>
      <c r="W41" s="4">
        <v>3.8E-3</v>
      </c>
      <c r="X41" s="4">
        <v>7.7999999999999996E-3</v>
      </c>
      <c r="Y41" s="4">
        <v>2E-3</v>
      </c>
      <c r="Z41" s="31">
        <v>6.9809000000000001</v>
      </c>
      <c r="AA41" s="38">
        <v>0.29699999999999999</v>
      </c>
      <c r="AB41" s="38">
        <v>1.2999999999999999E-2</v>
      </c>
      <c r="AC41" s="38">
        <v>0.11</v>
      </c>
      <c r="AD41" s="38">
        <v>1.6E-2</v>
      </c>
      <c r="AF41" s="72">
        <v>2.1089000000000002</v>
      </c>
      <c r="AG41" s="72">
        <v>12.3873</v>
      </c>
      <c r="AH41" s="72">
        <v>0.18080000000000002</v>
      </c>
      <c r="AI41" s="72">
        <v>10.418749999999999</v>
      </c>
      <c r="AJ41" s="72">
        <v>0.42730000000000001</v>
      </c>
      <c r="AK41" s="72">
        <v>2.4099500000000003</v>
      </c>
      <c r="AL41" s="72">
        <v>49.756299999999996</v>
      </c>
      <c r="AM41" s="72">
        <v>8.5722500000000004</v>
      </c>
      <c r="AN41" s="72">
        <v>10.948550000000001</v>
      </c>
      <c r="AO41" s="72">
        <v>0.34125</v>
      </c>
      <c r="AP41" s="72">
        <f t="shared" si="3"/>
        <v>0.20681818181818182</v>
      </c>
      <c r="AQ41" s="72">
        <v>1.8200000000000001E-2</v>
      </c>
      <c r="AR41" s="72">
        <v>1.065E-2</v>
      </c>
      <c r="AS41" s="72">
        <f t="shared" si="2"/>
        <v>9.2608695652173917E-3</v>
      </c>
      <c r="AT41" s="72">
        <v>97.58005</v>
      </c>
      <c r="AU41" s="72">
        <f t="shared" si="0"/>
        <v>0.62149029957627522</v>
      </c>
      <c r="AV41" s="71">
        <v>4.05</v>
      </c>
      <c r="AW41" s="71">
        <v>0.3</v>
      </c>
      <c r="AX41" s="71">
        <v>0.65</v>
      </c>
      <c r="AY41" s="71">
        <v>0.25</v>
      </c>
      <c r="AZ41" s="71">
        <v>1032</v>
      </c>
      <c r="BA41" s="71">
        <v>48</v>
      </c>
      <c r="BB41" s="71">
        <v>29.33</v>
      </c>
      <c r="BC41" s="71">
        <v>0.83</v>
      </c>
      <c r="BD41" s="71">
        <v>268</v>
      </c>
      <c r="BE41" s="71">
        <v>12</v>
      </c>
      <c r="BF41" s="71">
        <v>476</v>
      </c>
      <c r="BG41" s="71">
        <v>17</v>
      </c>
      <c r="BH41" s="71">
        <v>46.7</v>
      </c>
      <c r="BI41" s="71">
        <v>2.4</v>
      </c>
      <c r="BJ41" s="71">
        <v>152.80000000000001</v>
      </c>
      <c r="BK41" s="71">
        <v>8.6</v>
      </c>
      <c r="BL41" s="71">
        <v>7.32</v>
      </c>
      <c r="BM41" s="71">
        <v>0.35</v>
      </c>
      <c r="BN41" s="71">
        <v>295.7</v>
      </c>
      <c r="BO41" s="71">
        <v>9.3000000000000007</v>
      </c>
      <c r="BP41" s="71">
        <v>20.53</v>
      </c>
      <c r="BQ41" s="71">
        <v>0.8</v>
      </c>
      <c r="BR41" s="71">
        <v>117.7</v>
      </c>
      <c r="BS41" s="71">
        <v>4.5999999999999996</v>
      </c>
      <c r="BT41" s="71">
        <v>11.63</v>
      </c>
      <c r="BU41" s="71">
        <v>0.54</v>
      </c>
      <c r="BV41" s="71">
        <v>8.6599999999999996E-2</v>
      </c>
      <c r="BW41" s="71">
        <v>7.6E-3</v>
      </c>
      <c r="BX41" s="71">
        <v>92.1</v>
      </c>
      <c r="BY41" s="71">
        <v>4.5</v>
      </c>
      <c r="BZ41" s="71">
        <v>10.25</v>
      </c>
      <c r="CA41" s="71">
        <v>0.4</v>
      </c>
      <c r="CB41" s="71">
        <v>24.7</v>
      </c>
      <c r="CC41" s="71">
        <v>1</v>
      </c>
      <c r="CD41" s="71">
        <v>3.52</v>
      </c>
      <c r="CE41" s="71">
        <v>0.18</v>
      </c>
      <c r="CF41" s="71">
        <v>16.71</v>
      </c>
      <c r="CG41" s="71">
        <v>0.77</v>
      </c>
      <c r="CH41" s="71">
        <v>4.3099999999999996</v>
      </c>
      <c r="CI41" s="71">
        <v>0.31</v>
      </c>
      <c r="CJ41" s="71">
        <v>1.5369999999999999</v>
      </c>
      <c r="CK41" s="71">
        <v>9.9000000000000005E-2</v>
      </c>
      <c r="CL41" s="71">
        <v>4.66</v>
      </c>
      <c r="CM41" s="71">
        <v>0.36</v>
      </c>
      <c r="CN41" s="71">
        <v>0.70099999999999996</v>
      </c>
      <c r="CO41" s="71">
        <v>4.2999999999999997E-2</v>
      </c>
      <c r="CP41" s="71">
        <v>4.08</v>
      </c>
      <c r="CQ41" s="71">
        <v>0.26</v>
      </c>
      <c r="CR41" s="71">
        <v>0.78400000000000003</v>
      </c>
      <c r="CS41" s="71">
        <v>6.0999999999999999E-2</v>
      </c>
      <c r="CT41" s="71">
        <v>2.11</v>
      </c>
      <c r="CU41" s="71">
        <v>0.13</v>
      </c>
      <c r="CV41" s="71">
        <v>0.29699999999999999</v>
      </c>
      <c r="CW41" s="71">
        <v>2.4E-2</v>
      </c>
      <c r="CX41" s="71">
        <v>1.67</v>
      </c>
      <c r="CY41" s="71">
        <v>0.13</v>
      </c>
      <c r="CZ41" s="71">
        <v>0.21099999999999999</v>
      </c>
      <c r="DA41" s="71">
        <v>2.4E-2</v>
      </c>
      <c r="DB41" s="71">
        <v>3.16</v>
      </c>
      <c r="DC41" s="71">
        <v>0.28999999999999998</v>
      </c>
      <c r="DD41" s="71">
        <v>0.69499999999999995</v>
      </c>
      <c r="DE41" s="71">
        <v>4.9000000000000002E-2</v>
      </c>
      <c r="DF41" s="71">
        <v>0.91100000000000003</v>
      </c>
      <c r="DG41" s="71">
        <v>9.0999999999999998E-2</v>
      </c>
      <c r="DH41" s="71">
        <v>0.82599999999999996</v>
      </c>
      <c r="DI41" s="71">
        <v>6.9000000000000006E-2</v>
      </c>
      <c r="DJ41" s="71">
        <v>0.28000000000000003</v>
      </c>
      <c r="DK41" s="71">
        <v>3.4000000000000002E-2</v>
      </c>
    </row>
    <row r="42" spans="1:115" x14ac:dyDescent="0.3">
      <c r="A42" t="s">
        <v>266</v>
      </c>
      <c r="B42">
        <v>110</v>
      </c>
      <c r="C42">
        <v>919</v>
      </c>
      <c r="D42" t="s">
        <v>116</v>
      </c>
      <c r="E42" s="136">
        <v>19.777999999999999</v>
      </c>
      <c r="F42" s="3">
        <v>127.6</v>
      </c>
      <c r="G42" s="3">
        <v>4.8</v>
      </c>
      <c r="H42" s="3">
        <v>109.7</v>
      </c>
      <c r="I42" s="3">
        <v>4.4000000000000004</v>
      </c>
      <c r="J42" s="4">
        <v>0.64400000000000002</v>
      </c>
      <c r="K42" s="4">
        <v>7.3999999999999996E-2</v>
      </c>
      <c r="L42" s="4">
        <v>9.0999999999999998E-2</v>
      </c>
      <c r="M42" s="4">
        <v>3.3000000000000002E-2</v>
      </c>
      <c r="N42" s="4">
        <v>7.5999999999999998E-2</v>
      </c>
      <c r="O42" s="4">
        <v>0.01</v>
      </c>
      <c r="P42" s="3">
        <v>1.23</v>
      </c>
      <c r="Q42" s="4">
        <v>6.6000000000000003E-2</v>
      </c>
      <c r="R42" s="4">
        <v>3.5799999999999998E-2</v>
      </c>
      <c r="S42" s="4">
        <v>7.3000000000000001E-3</v>
      </c>
      <c r="T42" s="4">
        <v>0.128</v>
      </c>
      <c r="U42" s="4">
        <v>1.9E-2</v>
      </c>
      <c r="V42" s="4">
        <v>1.8499999999999999E-2</v>
      </c>
      <c r="W42" s="4">
        <v>3.5999999999999999E-3</v>
      </c>
      <c r="X42" s="4">
        <v>6.4999999999999997E-3</v>
      </c>
      <c r="Y42" s="4">
        <v>2E-3</v>
      </c>
      <c r="Z42" s="31">
        <v>6.7988999999999997</v>
      </c>
      <c r="AA42" s="38">
        <v>0.32200000000000001</v>
      </c>
      <c r="AB42" s="38">
        <v>1.2E-2</v>
      </c>
      <c r="AC42" s="38">
        <v>0.11799999999999999</v>
      </c>
      <c r="AD42" s="38">
        <v>0.02</v>
      </c>
      <c r="AF42" s="72">
        <v>2.1211000000000002</v>
      </c>
      <c r="AG42" s="72">
        <v>12.5495</v>
      </c>
      <c r="AH42" s="72">
        <v>0.23549999999999999</v>
      </c>
      <c r="AI42" s="72">
        <v>10.460049999999999</v>
      </c>
      <c r="AJ42" s="72">
        <v>0.42294999999999999</v>
      </c>
      <c r="AK42" s="72">
        <v>2.4066999999999998</v>
      </c>
      <c r="AL42" s="72">
        <v>50.272599999999997</v>
      </c>
      <c r="AM42" s="72">
        <v>8.8820499999999996</v>
      </c>
      <c r="AN42" s="72">
        <v>11.181249999999999</v>
      </c>
      <c r="AO42" s="72">
        <v>0.39710000000000001</v>
      </c>
      <c r="AP42" s="72">
        <f t="shared" si="3"/>
        <v>0.2406666666666667</v>
      </c>
      <c r="AQ42" s="72">
        <v>2.3199999999999998E-2</v>
      </c>
      <c r="AR42" s="72">
        <v>1.465E-2</v>
      </c>
      <c r="AS42" s="72">
        <f t="shared" si="2"/>
        <v>1.2739130434782609E-2</v>
      </c>
      <c r="AT42" s="72">
        <v>98.966550000000012</v>
      </c>
      <c r="AU42" s="72">
        <f t="shared" si="0"/>
        <v>0.624888403033248</v>
      </c>
      <c r="AV42" s="71">
        <v>3.98</v>
      </c>
      <c r="AW42" s="71">
        <v>0.32</v>
      </c>
      <c r="AX42" s="71">
        <v>0.62</v>
      </c>
      <c r="AY42" s="71">
        <v>0.26</v>
      </c>
      <c r="AZ42" s="71">
        <v>1030</v>
      </c>
      <c r="BA42" s="71">
        <v>40</v>
      </c>
      <c r="BB42" s="71">
        <v>29.05</v>
      </c>
      <c r="BC42" s="71">
        <v>0.72</v>
      </c>
      <c r="BD42" s="71">
        <v>261.10000000000002</v>
      </c>
      <c r="BE42" s="71">
        <v>9.6999999999999993</v>
      </c>
      <c r="BF42" s="71">
        <v>492</v>
      </c>
      <c r="BG42" s="71">
        <v>21</v>
      </c>
      <c r="BH42" s="71">
        <v>47.7</v>
      </c>
      <c r="BI42" s="71">
        <v>2</v>
      </c>
      <c r="BJ42" s="71">
        <v>153.5</v>
      </c>
      <c r="BK42" s="71">
        <v>6.9</v>
      </c>
      <c r="BL42" s="71">
        <v>6.92</v>
      </c>
      <c r="BM42" s="71">
        <v>0.23</v>
      </c>
      <c r="BN42" s="71">
        <v>283.8</v>
      </c>
      <c r="BO42" s="71">
        <v>9</v>
      </c>
      <c r="BP42" s="71">
        <v>20.37</v>
      </c>
      <c r="BQ42" s="71">
        <v>0.7</v>
      </c>
      <c r="BR42" s="71">
        <v>116</v>
      </c>
      <c r="BS42" s="71">
        <v>4.2</v>
      </c>
      <c r="BT42" s="71">
        <v>11.56</v>
      </c>
      <c r="BU42" s="71">
        <v>0.46</v>
      </c>
      <c r="BV42" s="71">
        <v>7.0800000000000002E-2</v>
      </c>
      <c r="BW42" s="71">
        <v>5.5999999999999999E-3</v>
      </c>
      <c r="BX42" s="71">
        <v>91.7</v>
      </c>
      <c r="BY42" s="71">
        <v>3.1</v>
      </c>
      <c r="BZ42" s="71">
        <v>10.73</v>
      </c>
      <c r="CA42" s="71">
        <v>0.35</v>
      </c>
      <c r="CB42" s="71">
        <v>25.06</v>
      </c>
      <c r="CC42" s="71">
        <v>0.87</v>
      </c>
      <c r="CD42" s="71">
        <v>3.64</v>
      </c>
      <c r="CE42" s="71">
        <v>0.11</v>
      </c>
      <c r="CF42" s="71">
        <v>17.25</v>
      </c>
      <c r="CG42" s="71">
        <v>0.63</v>
      </c>
      <c r="CH42" s="71">
        <v>4.51</v>
      </c>
      <c r="CI42" s="71">
        <v>0.25</v>
      </c>
      <c r="CJ42" s="71">
        <v>1.5980000000000001</v>
      </c>
      <c r="CK42" s="71">
        <v>9.2999999999999999E-2</v>
      </c>
      <c r="CL42" s="71">
        <v>4.83</v>
      </c>
      <c r="CM42" s="71">
        <v>0.3</v>
      </c>
      <c r="CN42" s="71">
        <v>0.67900000000000005</v>
      </c>
      <c r="CO42" s="71">
        <v>4.2000000000000003E-2</v>
      </c>
      <c r="CP42" s="71">
        <v>4.17</v>
      </c>
      <c r="CQ42" s="71">
        <v>0.23</v>
      </c>
      <c r="CR42" s="71">
        <v>0.79600000000000004</v>
      </c>
      <c r="CS42" s="71">
        <v>5.0999999999999997E-2</v>
      </c>
      <c r="CT42" s="71">
        <v>2.2400000000000002</v>
      </c>
      <c r="CU42" s="71">
        <v>0.11</v>
      </c>
      <c r="CV42" s="71">
        <v>0.27200000000000002</v>
      </c>
      <c r="CW42" s="71">
        <v>2.5000000000000001E-2</v>
      </c>
      <c r="CX42" s="71">
        <v>1.84</v>
      </c>
      <c r="CY42" s="71">
        <v>0.16</v>
      </c>
      <c r="CZ42" s="71">
        <v>0.25</v>
      </c>
      <c r="DA42" s="71">
        <v>2.8000000000000001E-2</v>
      </c>
      <c r="DB42" s="71">
        <v>3.04</v>
      </c>
      <c r="DC42" s="71">
        <v>0.28999999999999998</v>
      </c>
      <c r="DD42" s="71">
        <v>0.71199999999999997</v>
      </c>
      <c r="DE42" s="71">
        <v>0.06</v>
      </c>
      <c r="DF42" s="71">
        <v>0.93400000000000005</v>
      </c>
      <c r="DG42" s="71">
        <v>9.5000000000000001E-2</v>
      </c>
      <c r="DH42" s="71">
        <v>0.80500000000000005</v>
      </c>
      <c r="DI42" s="71">
        <v>6.0999999999999999E-2</v>
      </c>
      <c r="DJ42" s="71">
        <v>0.26800000000000002</v>
      </c>
      <c r="DK42" s="71">
        <v>2.5999999999999999E-2</v>
      </c>
    </row>
    <row r="43" spans="1:115" x14ac:dyDescent="0.3">
      <c r="A43" t="s">
        <v>266</v>
      </c>
      <c r="B43">
        <v>110</v>
      </c>
      <c r="C43">
        <v>919</v>
      </c>
      <c r="D43" t="s">
        <v>117</v>
      </c>
      <c r="E43" s="136">
        <v>21.282</v>
      </c>
      <c r="F43" s="3">
        <v>128.30000000000001</v>
      </c>
      <c r="G43" s="3">
        <v>4.5999999999999996</v>
      </c>
      <c r="H43" s="3">
        <v>116</v>
      </c>
      <c r="I43" s="3">
        <v>4</v>
      </c>
      <c r="J43" s="4">
        <v>0.64700000000000002</v>
      </c>
      <c r="K43" s="4">
        <v>7.1999999999999995E-2</v>
      </c>
      <c r="L43" s="4">
        <v>0.108</v>
      </c>
      <c r="M43" s="4">
        <v>5.2999999999999999E-2</v>
      </c>
      <c r="N43" s="4">
        <v>8.6999999999999994E-2</v>
      </c>
      <c r="O43" s="4">
        <v>0.01</v>
      </c>
      <c r="P43" s="3">
        <v>1.262</v>
      </c>
      <c r="Q43" s="4">
        <v>6.8000000000000005E-2</v>
      </c>
      <c r="R43" s="4">
        <v>3.9100000000000003E-2</v>
      </c>
      <c r="S43" s="4">
        <v>8.3999999999999995E-3</v>
      </c>
      <c r="T43" s="4">
        <v>0.13500000000000001</v>
      </c>
      <c r="U43" s="4">
        <v>1.7999999999999999E-2</v>
      </c>
      <c r="V43" s="4">
        <v>1.5900000000000001E-2</v>
      </c>
      <c r="W43" s="4">
        <v>3.0999999999999999E-3</v>
      </c>
      <c r="X43" s="4">
        <v>8.5000000000000006E-3</v>
      </c>
      <c r="Y43" s="4">
        <v>1.8E-3</v>
      </c>
      <c r="Z43" s="31">
        <v>2.5484</v>
      </c>
      <c r="AA43" s="38">
        <v>0.30499999999999999</v>
      </c>
      <c r="AB43" s="38">
        <v>1.6E-2</v>
      </c>
      <c r="AC43" s="38">
        <v>0.113</v>
      </c>
      <c r="AD43" s="38">
        <v>2.9000000000000001E-2</v>
      </c>
      <c r="AF43" s="72">
        <v>2.1936999999999998</v>
      </c>
      <c r="AG43" s="72">
        <v>12.3523</v>
      </c>
      <c r="AH43" s="72">
        <v>0.23794999999999999</v>
      </c>
      <c r="AI43" s="72">
        <v>10.34665</v>
      </c>
      <c r="AJ43" s="72">
        <v>0.42709999999999998</v>
      </c>
      <c r="AK43" s="72">
        <v>2.3639000000000001</v>
      </c>
      <c r="AL43" s="72">
        <v>49.131950000000003</v>
      </c>
      <c r="AM43" s="72">
        <v>8.7569499999999998</v>
      </c>
      <c r="AN43" s="72">
        <v>11.355550000000001</v>
      </c>
      <c r="AO43" s="72">
        <v>0.37280000000000002</v>
      </c>
      <c r="AP43" s="72">
        <f t="shared" si="3"/>
        <v>0.22593939393939397</v>
      </c>
      <c r="AQ43" s="72">
        <v>2.6799999999999997E-2</v>
      </c>
      <c r="AR43" s="72">
        <v>1.225E-2</v>
      </c>
      <c r="AS43" s="72">
        <f t="shared" si="2"/>
        <v>1.065217391304348E-2</v>
      </c>
      <c r="AT43" s="72">
        <v>97.577950000000001</v>
      </c>
      <c r="AU43" s="72">
        <f t="shared" si="0"/>
        <v>0.61791231702500604</v>
      </c>
      <c r="AV43" s="71">
        <v>3.88</v>
      </c>
      <c r="AW43" s="71">
        <v>0.27</v>
      </c>
      <c r="AX43" s="71">
        <v>0.75</v>
      </c>
      <c r="AY43" s="71">
        <v>0.3</v>
      </c>
      <c r="AZ43" s="71">
        <v>1028</v>
      </c>
      <c r="BA43" s="71">
        <v>54</v>
      </c>
      <c r="BB43" s="71">
        <v>29.1</v>
      </c>
      <c r="BC43" s="71">
        <v>0.81</v>
      </c>
      <c r="BD43" s="71">
        <v>270</v>
      </c>
      <c r="BE43" s="71">
        <v>11</v>
      </c>
      <c r="BF43" s="71">
        <v>483</v>
      </c>
      <c r="BG43" s="71">
        <v>17</v>
      </c>
      <c r="BH43" s="71">
        <v>47.5</v>
      </c>
      <c r="BI43" s="71">
        <v>2.5</v>
      </c>
      <c r="BJ43" s="71">
        <v>161.4</v>
      </c>
      <c r="BK43" s="71">
        <v>7.5</v>
      </c>
      <c r="BL43" s="71">
        <v>7.3</v>
      </c>
      <c r="BM43" s="71">
        <v>0.37</v>
      </c>
      <c r="BN43" s="71">
        <v>288</v>
      </c>
      <c r="BO43" s="71">
        <v>8.4</v>
      </c>
      <c r="BP43" s="71">
        <v>20.399999999999999</v>
      </c>
      <c r="BQ43" s="71">
        <v>0.69</v>
      </c>
      <c r="BR43" s="71">
        <v>117.1</v>
      </c>
      <c r="BS43" s="71">
        <v>4.0999999999999996</v>
      </c>
      <c r="BT43" s="71">
        <v>11.53</v>
      </c>
      <c r="BU43" s="71">
        <v>0.47</v>
      </c>
      <c r="BV43" s="71">
        <v>7.22E-2</v>
      </c>
      <c r="BW43" s="71">
        <v>6.1999999999999998E-3</v>
      </c>
      <c r="BX43" s="71">
        <v>92.1</v>
      </c>
      <c r="BY43" s="71">
        <v>3.4</v>
      </c>
      <c r="BZ43" s="71">
        <v>10.38</v>
      </c>
      <c r="CA43" s="71">
        <v>0.45</v>
      </c>
      <c r="CB43" s="71">
        <v>24.68</v>
      </c>
      <c r="CC43" s="71">
        <v>0.97</v>
      </c>
      <c r="CD43" s="71">
        <v>3.47</v>
      </c>
      <c r="CE43" s="71">
        <v>0.15</v>
      </c>
      <c r="CF43" s="71">
        <v>16.93</v>
      </c>
      <c r="CG43" s="71">
        <v>0.63</v>
      </c>
      <c r="CH43" s="71">
        <v>4.4000000000000004</v>
      </c>
      <c r="CI43" s="71">
        <v>0.27</v>
      </c>
      <c r="CJ43" s="71">
        <v>1.51</v>
      </c>
      <c r="CK43" s="71">
        <v>0.1</v>
      </c>
      <c r="CL43" s="71">
        <v>4.54</v>
      </c>
      <c r="CM43" s="71">
        <v>0.32</v>
      </c>
      <c r="CN43" s="71">
        <v>0.68300000000000005</v>
      </c>
      <c r="CO43" s="71">
        <v>4.9000000000000002E-2</v>
      </c>
      <c r="CP43" s="71">
        <v>4.1900000000000004</v>
      </c>
      <c r="CQ43" s="71">
        <v>0.22</v>
      </c>
      <c r="CR43" s="71">
        <v>0.85299999999999998</v>
      </c>
      <c r="CS43" s="71">
        <v>6.3E-2</v>
      </c>
      <c r="CT43" s="71">
        <v>2.2799999999999998</v>
      </c>
      <c r="CU43" s="71">
        <v>0.17</v>
      </c>
      <c r="CV43" s="71">
        <v>0.27</v>
      </c>
      <c r="CW43" s="71">
        <v>2.4E-2</v>
      </c>
      <c r="CX43" s="71">
        <v>1.58</v>
      </c>
      <c r="CY43" s="71">
        <v>0.14000000000000001</v>
      </c>
      <c r="CZ43" s="71">
        <v>0.23</v>
      </c>
      <c r="DA43" s="71">
        <v>2.7E-2</v>
      </c>
      <c r="DB43" s="71">
        <v>2.82</v>
      </c>
      <c r="DC43" s="71">
        <v>0.24</v>
      </c>
      <c r="DD43" s="71">
        <v>0.69599999999999995</v>
      </c>
      <c r="DE43" s="71">
        <v>5.7000000000000002E-2</v>
      </c>
      <c r="DF43" s="71">
        <v>0.97599999999999998</v>
      </c>
      <c r="DG43" s="71">
        <v>9.0999999999999998E-2</v>
      </c>
      <c r="DH43" s="71">
        <v>0.73499999999999999</v>
      </c>
      <c r="DI43" s="71">
        <v>5.1999999999999998E-2</v>
      </c>
      <c r="DJ43" s="71">
        <v>0.251</v>
      </c>
      <c r="DK43" s="71">
        <v>3.1E-2</v>
      </c>
    </row>
    <row r="44" spans="1:115" s="11" customFormat="1" x14ac:dyDescent="0.3">
      <c r="AE44" s="16"/>
      <c r="AF44" s="72"/>
      <c r="AG44" s="71"/>
      <c r="AH44" s="71"/>
      <c r="AI44" s="71"/>
      <c r="AJ44" s="71"/>
      <c r="AK44" s="71"/>
      <c r="AL44" s="71"/>
      <c r="AM44" s="71"/>
      <c r="AN44" s="71"/>
      <c r="AO44" s="71"/>
      <c r="AP44" s="71"/>
      <c r="AQ44" s="71"/>
      <c r="AR44" s="71"/>
      <c r="AS44" s="71"/>
      <c r="AT44" s="71"/>
      <c r="AU44" s="71"/>
      <c r="AV44" s="71"/>
      <c r="AW44" s="71"/>
      <c r="AX44" s="71"/>
      <c r="AY44" s="71"/>
      <c r="AZ44" s="71"/>
      <c r="BA44" s="71"/>
      <c r="BB44" s="71"/>
      <c r="BC44" s="71"/>
      <c r="BD44" s="71"/>
      <c r="BE44" s="71"/>
      <c r="BF44" s="71"/>
      <c r="BG44" s="71"/>
      <c r="BH44" s="71"/>
      <c r="BI44" s="71"/>
      <c r="BJ44" s="71"/>
      <c r="BK44" s="71"/>
      <c r="BL44" s="71"/>
      <c r="BM44" s="71"/>
      <c r="BN44" s="71"/>
      <c r="BO44" s="71"/>
      <c r="BP44" s="71"/>
      <c r="BQ44" s="71"/>
      <c r="BR44" s="71"/>
      <c r="BS44" s="71"/>
      <c r="BT44" s="71"/>
      <c r="BU44" s="71"/>
      <c r="BV44" s="71"/>
      <c r="BW44" s="71"/>
      <c r="BX44" s="71"/>
      <c r="BY44" s="71"/>
      <c r="BZ44" s="71"/>
      <c r="CA44" s="71"/>
      <c r="CB44" s="71"/>
      <c r="CC44" s="71"/>
      <c r="CD44" s="71"/>
      <c r="CE44" s="71"/>
      <c r="CF44" s="71"/>
      <c r="CG44" s="71"/>
      <c r="CH44" s="71"/>
      <c r="CI44" s="71"/>
      <c r="CJ44" s="71"/>
      <c r="CK44" s="71"/>
      <c r="CL44" s="71"/>
      <c r="CM44" s="71"/>
      <c r="CN44" s="71"/>
      <c r="CO44" s="71"/>
      <c r="CP44" s="71"/>
      <c r="CQ44" s="71"/>
      <c r="CR44" s="71"/>
      <c r="CS44" s="71"/>
      <c r="CT44" s="71"/>
      <c r="CU44" s="71"/>
      <c r="CV44" s="71"/>
      <c r="CW44" s="71"/>
      <c r="CX44" s="71"/>
      <c r="CY44" s="71"/>
      <c r="CZ44" s="71"/>
      <c r="DA44" s="71"/>
      <c r="DB44" s="71"/>
      <c r="DC44" s="71"/>
      <c r="DD44" s="71"/>
      <c r="DE44" s="71"/>
      <c r="DF44" s="71"/>
      <c r="DG44" s="71"/>
      <c r="DH44" s="71"/>
      <c r="DI44" s="71"/>
      <c r="DJ44" s="71"/>
      <c r="DK44" s="71"/>
    </row>
    <row r="45" spans="1:115" s="11" customFormat="1" x14ac:dyDescent="0.3">
      <c r="AE45" s="16"/>
      <c r="AF45" s="72"/>
      <c r="AG45" s="71"/>
      <c r="AH45" s="71"/>
      <c r="AI45" s="71"/>
      <c r="AJ45" s="71"/>
      <c r="AK45" s="71"/>
      <c r="AL45" s="71"/>
      <c r="AM45" s="71"/>
      <c r="AN45" s="71"/>
      <c r="AO45" s="71"/>
      <c r="AP45" s="71"/>
      <c r="AQ45" s="71"/>
      <c r="AR45" s="71"/>
      <c r="AS45" s="71"/>
      <c r="AT45" s="71"/>
      <c r="AU45" s="71"/>
      <c r="AV45" s="71"/>
      <c r="AW45" s="71"/>
      <c r="AX45" s="71"/>
      <c r="AY45" s="71"/>
      <c r="AZ45" s="71"/>
      <c r="BA45" s="71"/>
      <c r="BB45" s="71"/>
      <c r="BC45" s="71"/>
      <c r="BD45" s="71"/>
      <c r="BE45" s="71"/>
      <c r="BF45" s="71"/>
      <c r="BG45" s="71"/>
      <c r="BH45" s="71"/>
      <c r="BI45" s="71"/>
      <c r="BJ45" s="71"/>
      <c r="BK45" s="71"/>
      <c r="BL45" s="71"/>
      <c r="BM45" s="71"/>
      <c r="BN45" s="71"/>
      <c r="BO45" s="71"/>
      <c r="BP45" s="71"/>
      <c r="BQ45" s="71"/>
      <c r="BR45" s="71"/>
      <c r="BS45" s="71"/>
      <c r="BT45" s="71"/>
      <c r="BU45" s="71"/>
      <c r="BV45" s="71"/>
      <c r="BW45" s="71"/>
      <c r="BX45" s="71"/>
      <c r="BY45" s="71"/>
      <c r="BZ45" s="71"/>
      <c r="CA45" s="71"/>
      <c r="CB45" s="71"/>
      <c r="CC45" s="71"/>
      <c r="CD45" s="71"/>
      <c r="CE45" s="71"/>
      <c r="CF45" s="71"/>
      <c r="CG45" s="71"/>
      <c r="CH45" s="71"/>
      <c r="CI45" s="71"/>
      <c r="CJ45" s="71"/>
      <c r="CK45" s="71"/>
      <c r="CL45" s="71"/>
      <c r="CM45" s="71"/>
      <c r="CN45" s="71"/>
      <c r="CO45" s="71"/>
      <c r="CP45" s="71"/>
      <c r="CQ45" s="71"/>
      <c r="CR45" s="71"/>
      <c r="CS45" s="71"/>
      <c r="CT45" s="71"/>
      <c r="CU45" s="71"/>
      <c r="CV45" s="71"/>
      <c r="CW45" s="71"/>
      <c r="CX45" s="71"/>
      <c r="CY45" s="71"/>
      <c r="CZ45" s="71"/>
      <c r="DA45" s="71"/>
      <c r="DB45" s="71"/>
      <c r="DC45" s="71"/>
      <c r="DD45" s="71"/>
      <c r="DE45" s="71"/>
      <c r="DF45" s="71"/>
      <c r="DG45" s="71"/>
      <c r="DH45" s="71"/>
      <c r="DI45" s="71"/>
      <c r="DJ45" s="71"/>
      <c r="DK45" s="71"/>
    </row>
    <row r="46" spans="1:115" s="11" customFormat="1" x14ac:dyDescent="0.3">
      <c r="AE46" s="16"/>
      <c r="AF46" s="71"/>
      <c r="AG46" s="71"/>
      <c r="AH46" s="71"/>
      <c r="AI46" s="71"/>
      <c r="AJ46" s="71"/>
      <c r="AK46" s="71"/>
      <c r="AL46" s="71"/>
      <c r="AM46" s="71"/>
      <c r="AN46" s="71"/>
      <c r="AO46" s="71"/>
      <c r="AP46" s="71"/>
      <c r="AQ46" s="71"/>
      <c r="AR46" s="71"/>
      <c r="AS46" s="71"/>
      <c r="AT46" s="71"/>
      <c r="AU46" s="71"/>
      <c r="AV46" s="71"/>
      <c r="AW46" s="71"/>
      <c r="AX46" s="71"/>
      <c r="AY46" s="71"/>
      <c r="AZ46" s="71"/>
      <c r="BA46" s="71"/>
      <c r="BB46" s="71"/>
      <c r="BC46" s="71"/>
      <c r="BD46" s="71"/>
      <c r="BE46" s="71"/>
      <c r="BF46" s="71"/>
      <c r="BG46" s="71"/>
      <c r="BH46" s="71"/>
      <c r="BI46" s="71"/>
      <c r="BJ46" s="71"/>
      <c r="BK46" s="71"/>
      <c r="BL46" s="71"/>
      <c r="BM46" s="71"/>
      <c r="BN46" s="71"/>
      <c r="BO46" s="71"/>
      <c r="BP46" s="71"/>
      <c r="BQ46" s="71"/>
      <c r="BR46" s="71"/>
      <c r="BS46" s="71"/>
      <c r="BT46" s="71"/>
      <c r="BU46" s="71"/>
      <c r="BV46" s="71"/>
      <c r="BW46" s="71"/>
      <c r="BX46" s="71"/>
      <c r="BY46" s="71"/>
      <c r="BZ46" s="71"/>
      <c r="CA46" s="71"/>
      <c r="CB46" s="71"/>
      <c r="CC46" s="71"/>
      <c r="CD46" s="71"/>
      <c r="CE46" s="71"/>
      <c r="CF46" s="71"/>
      <c r="CG46" s="71"/>
      <c r="CH46" s="71"/>
      <c r="CI46" s="71"/>
      <c r="CJ46" s="71"/>
      <c r="CK46" s="71"/>
      <c r="CL46" s="71"/>
      <c r="CM46" s="71"/>
      <c r="CN46" s="71"/>
      <c r="CO46" s="71"/>
      <c r="CP46" s="71"/>
      <c r="CQ46" s="71"/>
      <c r="CR46" s="71"/>
      <c r="CS46" s="71"/>
      <c r="CT46" s="71"/>
      <c r="CU46" s="71"/>
      <c r="CV46" s="71"/>
      <c r="CW46" s="71"/>
      <c r="CX46" s="71"/>
      <c r="CY46" s="71"/>
      <c r="CZ46" s="71"/>
      <c r="DA46" s="71"/>
      <c r="DB46" s="71"/>
      <c r="DC46" s="71"/>
      <c r="DD46" s="71"/>
      <c r="DE46" s="71"/>
      <c r="DF46" s="71"/>
      <c r="DG46" s="71"/>
      <c r="DH46" s="71"/>
      <c r="DI46" s="71"/>
      <c r="DJ46" s="71"/>
      <c r="DK46" s="71"/>
    </row>
    <row r="47" spans="1:115" s="11" customFormat="1" x14ac:dyDescent="0.3">
      <c r="AE47" s="16"/>
      <c r="AF47" s="71"/>
      <c r="AG47" s="71"/>
      <c r="AH47" s="71"/>
      <c r="AI47" s="71"/>
      <c r="AJ47" s="71"/>
      <c r="AK47" s="71"/>
      <c r="AL47" s="71"/>
      <c r="AM47" s="71"/>
      <c r="AN47" s="71"/>
      <c r="AO47" s="71"/>
      <c r="AP47" s="71"/>
      <c r="AQ47" s="71"/>
      <c r="AR47" s="71"/>
      <c r="AS47" s="71"/>
      <c r="AT47" s="71"/>
      <c r="AU47" s="71"/>
      <c r="AV47" s="71"/>
      <c r="AW47" s="71"/>
      <c r="AX47" s="71"/>
      <c r="AY47" s="71"/>
      <c r="AZ47" s="71"/>
      <c r="BA47" s="71"/>
      <c r="BB47" s="71"/>
      <c r="BC47" s="71"/>
      <c r="BD47" s="71"/>
      <c r="BE47" s="71"/>
      <c r="BF47" s="71"/>
      <c r="BG47" s="71"/>
      <c r="BH47" s="71"/>
      <c r="BI47" s="71"/>
      <c r="BJ47" s="71"/>
      <c r="BK47" s="71"/>
      <c r="BL47" s="71"/>
      <c r="BM47" s="71"/>
      <c r="BN47" s="71"/>
      <c r="BO47" s="71"/>
      <c r="BP47" s="71"/>
      <c r="BQ47" s="71"/>
      <c r="BR47" s="71"/>
      <c r="BS47" s="71"/>
      <c r="BT47" s="71"/>
      <c r="BU47" s="71"/>
      <c r="BV47" s="71"/>
      <c r="BW47" s="71"/>
      <c r="BX47" s="71"/>
      <c r="BY47" s="71"/>
      <c r="BZ47" s="71"/>
      <c r="CA47" s="71"/>
      <c r="CB47" s="71"/>
      <c r="CC47" s="71"/>
      <c r="CD47" s="71"/>
      <c r="CE47" s="71"/>
      <c r="CF47" s="71"/>
      <c r="CG47" s="71"/>
      <c r="CH47" s="71"/>
      <c r="CI47" s="71"/>
      <c r="CJ47" s="71"/>
      <c r="CK47" s="71"/>
      <c r="CL47" s="71"/>
      <c r="CM47" s="71"/>
      <c r="CN47" s="71"/>
      <c r="CO47" s="71"/>
      <c r="CP47" s="71"/>
      <c r="CQ47" s="71"/>
      <c r="CR47" s="71"/>
      <c r="CS47" s="71"/>
      <c r="CT47" s="71"/>
      <c r="CU47" s="71"/>
      <c r="CV47" s="71"/>
      <c r="CW47" s="71"/>
      <c r="CX47" s="71"/>
      <c r="CY47" s="71"/>
      <c r="CZ47" s="71"/>
      <c r="DA47" s="71"/>
      <c r="DB47" s="71"/>
      <c r="DC47" s="71"/>
      <c r="DD47" s="71"/>
      <c r="DE47" s="71"/>
      <c r="DF47" s="71"/>
      <c r="DG47" s="71"/>
      <c r="DH47" s="71"/>
      <c r="DI47" s="71"/>
      <c r="DJ47" s="71"/>
      <c r="DK47" s="71"/>
    </row>
    <row r="48" spans="1:115" s="11" customFormat="1" x14ac:dyDescent="0.3">
      <c r="AE48" s="16"/>
      <c r="AF48" s="71"/>
      <c r="AG48" s="71"/>
      <c r="AH48" s="71"/>
      <c r="AI48" s="71"/>
      <c r="AJ48" s="71"/>
      <c r="AK48" s="71"/>
      <c r="AL48" s="71"/>
      <c r="AM48" s="71"/>
      <c r="AN48" s="71"/>
      <c r="AO48" s="71"/>
      <c r="AP48" s="71"/>
      <c r="AQ48" s="71"/>
      <c r="AR48" s="71"/>
      <c r="AS48" s="71"/>
      <c r="AT48" s="71"/>
      <c r="AU48" s="71"/>
      <c r="AV48" s="71"/>
      <c r="AW48" s="71"/>
      <c r="AX48" s="71"/>
      <c r="AY48" s="71"/>
      <c r="AZ48" s="71"/>
      <c r="BA48" s="71"/>
      <c r="BB48" s="71"/>
      <c r="BC48" s="71"/>
      <c r="BD48" s="71"/>
      <c r="BE48" s="71"/>
      <c r="BF48" s="71"/>
      <c r="BG48" s="71"/>
      <c r="BH48" s="71"/>
      <c r="BI48" s="71"/>
      <c r="BJ48" s="71"/>
      <c r="BK48" s="71"/>
      <c r="BL48" s="71"/>
      <c r="BM48" s="71"/>
      <c r="BN48" s="71"/>
      <c r="BO48" s="71"/>
      <c r="BP48" s="71"/>
      <c r="BQ48" s="71"/>
      <c r="BR48" s="71"/>
      <c r="BS48" s="71"/>
      <c r="BT48" s="71"/>
      <c r="BU48" s="71"/>
      <c r="BV48" s="71"/>
      <c r="BW48" s="71"/>
      <c r="BX48" s="71"/>
      <c r="BY48" s="71"/>
      <c r="BZ48" s="71"/>
      <c r="CA48" s="71"/>
      <c r="CB48" s="71"/>
      <c r="CC48" s="71"/>
      <c r="CD48" s="71"/>
      <c r="CE48" s="71"/>
      <c r="CF48" s="71"/>
      <c r="CG48" s="71"/>
      <c r="CH48" s="71"/>
      <c r="CI48" s="71"/>
      <c r="CJ48" s="71"/>
      <c r="CK48" s="71"/>
      <c r="CL48" s="71"/>
      <c r="CM48" s="71"/>
      <c r="CN48" s="71"/>
      <c r="CO48" s="71"/>
      <c r="CP48" s="71"/>
      <c r="CQ48" s="71"/>
      <c r="CR48" s="71"/>
      <c r="CS48" s="71"/>
      <c r="CT48" s="71"/>
      <c r="CU48" s="71"/>
      <c r="CV48" s="71"/>
      <c r="CW48" s="71"/>
      <c r="CX48" s="71"/>
      <c r="CY48" s="71"/>
      <c r="CZ48" s="71"/>
      <c r="DA48" s="71"/>
      <c r="DB48" s="71"/>
      <c r="DC48" s="71"/>
      <c r="DD48" s="71"/>
      <c r="DE48" s="71"/>
      <c r="DF48" s="71"/>
      <c r="DG48" s="71"/>
      <c r="DH48" s="71"/>
      <c r="DI48" s="71"/>
      <c r="DJ48" s="71"/>
      <c r="DK48" s="71"/>
    </row>
    <row r="49" spans="31:115" s="11" customFormat="1" x14ac:dyDescent="0.3">
      <c r="AE49" s="16"/>
      <c r="AF49" s="71"/>
      <c r="AG49" s="71"/>
      <c r="AH49" s="71"/>
      <c r="AI49" s="71"/>
      <c r="AJ49" s="71"/>
      <c r="AK49" s="71"/>
      <c r="AL49" s="71"/>
      <c r="AM49" s="71"/>
      <c r="AN49" s="71"/>
      <c r="AO49" s="71"/>
      <c r="AP49" s="71"/>
      <c r="AQ49" s="71"/>
      <c r="AR49" s="71"/>
      <c r="AS49" s="71"/>
      <c r="AT49" s="71"/>
      <c r="AU49" s="71"/>
      <c r="AV49" s="71"/>
      <c r="AW49" s="71"/>
      <c r="AX49" s="71"/>
      <c r="AY49" s="71"/>
      <c r="AZ49" s="71"/>
      <c r="BA49" s="71"/>
      <c r="BB49" s="71"/>
      <c r="BC49" s="71"/>
      <c r="BD49" s="71"/>
      <c r="BE49" s="71"/>
      <c r="BF49" s="71"/>
      <c r="BG49" s="71"/>
      <c r="BH49" s="71"/>
      <c r="BI49" s="71"/>
      <c r="BJ49" s="71"/>
      <c r="BK49" s="71"/>
      <c r="BL49" s="71"/>
      <c r="BM49" s="71"/>
      <c r="BN49" s="71"/>
      <c r="BO49" s="71"/>
      <c r="BP49" s="71"/>
      <c r="BQ49" s="71"/>
      <c r="BR49" s="71"/>
      <c r="BS49" s="71"/>
      <c r="BT49" s="71"/>
      <c r="BU49" s="71"/>
      <c r="BV49" s="71"/>
      <c r="BW49" s="71"/>
      <c r="BX49" s="71"/>
      <c r="BY49" s="71"/>
      <c r="BZ49" s="71"/>
      <c r="CA49" s="71"/>
      <c r="CB49" s="71"/>
      <c r="CC49" s="71"/>
      <c r="CD49" s="71"/>
      <c r="CE49" s="71"/>
      <c r="CF49" s="71"/>
      <c r="CG49" s="71"/>
      <c r="CH49" s="71"/>
      <c r="CI49" s="71"/>
      <c r="CJ49" s="71"/>
      <c r="CK49" s="71"/>
      <c r="CL49" s="71"/>
      <c r="CM49" s="71"/>
      <c r="CN49" s="71"/>
      <c r="CO49" s="71"/>
      <c r="CP49" s="71"/>
      <c r="CQ49" s="71"/>
      <c r="CR49" s="71"/>
      <c r="CS49" s="71"/>
      <c r="CT49" s="71"/>
      <c r="CU49" s="71"/>
      <c r="CV49" s="71"/>
      <c r="CW49" s="71"/>
      <c r="CX49" s="71"/>
      <c r="CY49" s="71"/>
      <c r="CZ49" s="71"/>
      <c r="DA49" s="71"/>
      <c r="DB49" s="71"/>
      <c r="DC49" s="71"/>
      <c r="DD49" s="71"/>
      <c r="DE49" s="71"/>
      <c r="DF49" s="71"/>
      <c r="DG49" s="71"/>
      <c r="DH49" s="71"/>
      <c r="DI49" s="71"/>
      <c r="DJ49" s="71"/>
      <c r="DK49" s="71"/>
    </row>
    <row r="50" spans="31:115" s="11" customFormat="1" x14ac:dyDescent="0.3">
      <c r="AE50" s="16"/>
      <c r="AF50" s="71"/>
      <c r="AG50" s="71"/>
      <c r="AH50" s="71"/>
      <c r="AI50" s="71"/>
      <c r="AJ50" s="71"/>
      <c r="AK50" s="71"/>
      <c r="AL50" s="71"/>
      <c r="AM50" s="71"/>
      <c r="AN50" s="71"/>
      <c r="AO50" s="71"/>
      <c r="AP50" s="71"/>
      <c r="AQ50" s="71"/>
      <c r="AR50" s="71"/>
      <c r="AS50" s="71"/>
      <c r="AT50" s="71"/>
      <c r="AU50" s="71"/>
      <c r="AV50" s="71"/>
      <c r="AW50" s="71"/>
      <c r="AX50" s="71"/>
      <c r="AY50" s="71"/>
      <c r="AZ50" s="71"/>
      <c r="BA50" s="71"/>
      <c r="BB50" s="71"/>
      <c r="BC50" s="71"/>
      <c r="BD50" s="71"/>
      <c r="BE50" s="71"/>
      <c r="BF50" s="71"/>
      <c r="BG50" s="71"/>
      <c r="BH50" s="71"/>
      <c r="BI50" s="71"/>
      <c r="BJ50" s="71"/>
      <c r="BK50" s="71"/>
      <c r="BL50" s="71"/>
      <c r="BM50" s="71"/>
      <c r="BN50" s="71"/>
      <c r="BO50" s="71"/>
      <c r="BP50" s="71"/>
      <c r="BQ50" s="71"/>
      <c r="BR50" s="71"/>
      <c r="BS50" s="71"/>
      <c r="BT50" s="71"/>
      <c r="BU50" s="71"/>
      <c r="BV50" s="71"/>
      <c r="BW50" s="71"/>
      <c r="BX50" s="71"/>
      <c r="BY50" s="71"/>
      <c r="BZ50" s="71"/>
      <c r="CA50" s="71"/>
      <c r="CB50" s="71"/>
      <c r="CC50" s="71"/>
      <c r="CD50" s="71"/>
      <c r="CE50" s="71"/>
      <c r="CF50" s="71"/>
      <c r="CG50" s="71"/>
      <c r="CH50" s="71"/>
      <c r="CI50" s="71"/>
      <c r="CJ50" s="71"/>
      <c r="CK50" s="71"/>
      <c r="CL50" s="71"/>
      <c r="CM50" s="71"/>
      <c r="CN50" s="71"/>
      <c r="CO50" s="71"/>
      <c r="CP50" s="71"/>
      <c r="CQ50" s="71"/>
      <c r="CR50" s="71"/>
      <c r="CS50" s="71"/>
      <c r="CT50" s="71"/>
      <c r="CU50" s="71"/>
      <c r="CV50" s="71"/>
      <c r="CW50" s="71"/>
      <c r="CX50" s="71"/>
      <c r="CY50" s="71"/>
      <c r="CZ50" s="71"/>
      <c r="DA50" s="71"/>
      <c r="DB50" s="71"/>
      <c r="DC50" s="71"/>
      <c r="DD50" s="71"/>
      <c r="DE50" s="71"/>
      <c r="DF50" s="71"/>
      <c r="DG50" s="71"/>
      <c r="DH50" s="71"/>
      <c r="DI50" s="71"/>
      <c r="DJ50" s="71"/>
      <c r="DK50" s="71"/>
    </row>
    <row r="51" spans="31:115" s="11" customFormat="1" x14ac:dyDescent="0.3">
      <c r="AE51" s="16"/>
      <c r="AF51" s="71"/>
      <c r="AG51" s="71"/>
      <c r="AH51" s="71"/>
      <c r="AI51" s="71"/>
      <c r="AJ51" s="71"/>
      <c r="AK51" s="71"/>
      <c r="AL51" s="71"/>
      <c r="AM51" s="71"/>
      <c r="AN51" s="71"/>
      <c r="AO51" s="71"/>
      <c r="AP51" s="71"/>
      <c r="AQ51" s="71"/>
      <c r="AR51" s="71"/>
      <c r="AS51" s="71"/>
      <c r="AT51" s="71"/>
      <c r="AU51" s="71"/>
      <c r="AV51" s="71"/>
      <c r="AW51" s="71"/>
      <c r="AX51" s="71"/>
      <c r="AY51" s="71"/>
      <c r="AZ51" s="71"/>
      <c r="BA51" s="71"/>
      <c r="BB51" s="71"/>
      <c r="BC51" s="71"/>
      <c r="BD51" s="71"/>
      <c r="BE51" s="71"/>
      <c r="BF51" s="71"/>
      <c r="BG51" s="71"/>
      <c r="BH51" s="71"/>
      <c r="BI51" s="71"/>
      <c r="BJ51" s="71"/>
      <c r="BK51" s="71"/>
      <c r="BL51" s="71"/>
      <c r="BM51" s="71"/>
      <c r="BN51" s="71"/>
      <c r="BO51" s="71"/>
      <c r="BP51" s="71"/>
      <c r="BQ51" s="71"/>
      <c r="BR51" s="71"/>
      <c r="BS51" s="71"/>
      <c r="BT51" s="71"/>
      <c r="BU51" s="71"/>
      <c r="BV51" s="71"/>
      <c r="BW51" s="71"/>
      <c r="BX51" s="71"/>
      <c r="BY51" s="71"/>
      <c r="BZ51" s="71"/>
      <c r="CA51" s="71"/>
      <c r="CB51" s="71"/>
      <c r="CC51" s="71"/>
      <c r="CD51" s="71"/>
      <c r="CE51" s="71"/>
      <c r="CF51" s="71"/>
      <c r="CG51" s="71"/>
      <c r="CH51" s="71"/>
      <c r="CI51" s="71"/>
      <c r="CJ51" s="71"/>
      <c r="CK51" s="71"/>
      <c r="CL51" s="71"/>
      <c r="CM51" s="71"/>
      <c r="CN51" s="71"/>
      <c r="CO51" s="71"/>
      <c r="CP51" s="71"/>
      <c r="CQ51" s="71"/>
      <c r="CR51" s="71"/>
      <c r="CS51" s="71"/>
      <c r="CT51" s="71"/>
      <c r="CU51" s="71"/>
      <c r="CV51" s="71"/>
      <c r="CW51" s="71"/>
      <c r="CX51" s="71"/>
      <c r="CY51" s="71"/>
      <c r="CZ51" s="71"/>
      <c r="DA51" s="71"/>
      <c r="DB51" s="71"/>
      <c r="DC51" s="71"/>
      <c r="DD51" s="71"/>
      <c r="DE51" s="71"/>
      <c r="DF51" s="71"/>
      <c r="DG51" s="71"/>
      <c r="DH51" s="71"/>
      <c r="DI51" s="71"/>
      <c r="DJ51" s="71"/>
      <c r="DK51" s="71"/>
    </row>
    <row r="52" spans="31:115" s="11" customFormat="1" x14ac:dyDescent="0.3">
      <c r="AE52" s="16"/>
      <c r="AF52" s="71"/>
      <c r="AG52" s="71"/>
      <c r="AH52" s="71"/>
      <c r="AI52" s="71"/>
      <c r="AJ52" s="71"/>
      <c r="AK52" s="71"/>
      <c r="AL52" s="71"/>
      <c r="AM52" s="71"/>
      <c r="AN52" s="71"/>
      <c r="AO52" s="71"/>
      <c r="AP52" s="71"/>
      <c r="AQ52" s="71"/>
      <c r="AR52" s="71"/>
      <c r="AS52" s="71"/>
      <c r="AT52" s="71"/>
      <c r="AU52" s="71"/>
      <c r="AV52" s="71"/>
      <c r="AW52" s="71"/>
      <c r="AX52" s="71"/>
      <c r="AY52" s="71"/>
      <c r="AZ52" s="71"/>
      <c r="BA52" s="71"/>
      <c r="BB52" s="71"/>
      <c r="BC52" s="71"/>
      <c r="BD52" s="71"/>
      <c r="BE52" s="71"/>
      <c r="BF52" s="71"/>
      <c r="BG52" s="71"/>
      <c r="BH52" s="71"/>
      <c r="BI52" s="71"/>
      <c r="BJ52" s="71"/>
      <c r="BK52" s="71"/>
      <c r="BL52" s="71"/>
      <c r="BM52" s="71"/>
      <c r="BN52" s="71"/>
      <c r="BO52" s="71"/>
      <c r="BP52" s="71"/>
      <c r="BQ52" s="71"/>
      <c r="BR52" s="71"/>
      <c r="BS52" s="71"/>
      <c r="BT52" s="71"/>
      <c r="BU52" s="71"/>
      <c r="BV52" s="71"/>
      <c r="BW52" s="71"/>
      <c r="BX52" s="71"/>
      <c r="BY52" s="71"/>
      <c r="BZ52" s="71"/>
      <c r="CA52" s="71"/>
      <c r="CB52" s="71"/>
      <c r="CC52" s="71"/>
      <c r="CD52" s="71"/>
      <c r="CE52" s="71"/>
      <c r="CF52" s="71"/>
      <c r="CG52" s="71"/>
      <c r="CH52" s="71"/>
      <c r="CI52" s="71"/>
      <c r="CJ52" s="71"/>
      <c r="CK52" s="71"/>
      <c r="CL52" s="71"/>
      <c r="CM52" s="71"/>
      <c r="CN52" s="71"/>
      <c r="CO52" s="71"/>
      <c r="CP52" s="71"/>
      <c r="CQ52" s="71"/>
      <c r="CR52" s="71"/>
      <c r="CS52" s="71"/>
      <c r="CT52" s="71"/>
      <c r="CU52" s="71"/>
      <c r="CV52" s="71"/>
      <c r="CW52" s="71"/>
      <c r="CX52" s="71"/>
      <c r="CY52" s="71"/>
      <c r="CZ52" s="71"/>
      <c r="DA52" s="71"/>
      <c r="DB52" s="71"/>
      <c r="DC52" s="71"/>
      <c r="DD52" s="71"/>
      <c r="DE52" s="71"/>
      <c r="DF52" s="71"/>
      <c r="DG52" s="71"/>
      <c r="DH52" s="71"/>
      <c r="DI52" s="71"/>
      <c r="DJ52" s="71"/>
      <c r="DK52" s="71"/>
    </row>
    <row r="53" spans="31:115" s="11" customFormat="1" x14ac:dyDescent="0.3">
      <c r="AE53" s="16"/>
      <c r="AF53" s="71"/>
      <c r="AG53" s="71"/>
      <c r="AH53" s="71"/>
      <c r="AI53" s="71"/>
      <c r="AJ53" s="71"/>
      <c r="AK53" s="71"/>
      <c r="AL53" s="71"/>
      <c r="AM53" s="71"/>
      <c r="AN53" s="71"/>
      <c r="AO53" s="71"/>
      <c r="AP53" s="71"/>
      <c r="AQ53" s="71"/>
      <c r="AR53" s="71"/>
      <c r="AS53" s="71"/>
      <c r="AT53" s="71"/>
      <c r="AU53" s="71"/>
      <c r="AV53" s="71"/>
      <c r="AW53" s="71"/>
      <c r="AX53" s="71"/>
      <c r="AY53" s="71"/>
      <c r="AZ53" s="71"/>
      <c r="BA53" s="71"/>
      <c r="BB53" s="71"/>
      <c r="BC53" s="71"/>
      <c r="BD53" s="71"/>
      <c r="BE53" s="71"/>
      <c r="BF53" s="71"/>
      <c r="BG53" s="71"/>
      <c r="BH53" s="71"/>
      <c r="BI53" s="71"/>
      <c r="BJ53" s="71"/>
      <c r="BK53" s="71"/>
      <c r="BL53" s="71"/>
      <c r="BM53" s="71"/>
      <c r="BN53" s="71"/>
      <c r="BO53" s="71"/>
      <c r="BP53" s="71"/>
      <c r="BQ53" s="71"/>
      <c r="BR53" s="71"/>
      <c r="BS53" s="71"/>
      <c r="BT53" s="71"/>
      <c r="BU53" s="71"/>
      <c r="BV53" s="71"/>
      <c r="BW53" s="71"/>
      <c r="BX53" s="71"/>
      <c r="BY53" s="71"/>
      <c r="BZ53" s="71"/>
      <c r="CA53" s="71"/>
      <c r="CB53" s="71"/>
      <c r="CC53" s="71"/>
      <c r="CD53" s="71"/>
      <c r="CE53" s="71"/>
      <c r="CF53" s="71"/>
      <c r="CG53" s="71"/>
      <c r="CH53" s="71"/>
      <c r="CI53" s="71"/>
      <c r="CJ53" s="71"/>
      <c r="CK53" s="71"/>
      <c r="CL53" s="71"/>
      <c r="CM53" s="71"/>
      <c r="CN53" s="71"/>
      <c r="CO53" s="71"/>
      <c r="CP53" s="71"/>
      <c r="CQ53" s="71"/>
      <c r="CR53" s="71"/>
      <c r="CS53" s="71"/>
      <c r="CT53" s="71"/>
      <c r="CU53" s="71"/>
      <c r="CV53" s="71"/>
      <c r="CW53" s="71"/>
      <c r="CX53" s="71"/>
      <c r="CY53" s="71"/>
      <c r="CZ53" s="71"/>
      <c r="DA53" s="71"/>
      <c r="DB53" s="71"/>
      <c r="DC53" s="71"/>
      <c r="DD53" s="71"/>
      <c r="DE53" s="71"/>
      <c r="DF53" s="71"/>
      <c r="DG53" s="71"/>
      <c r="DH53" s="71"/>
      <c r="DI53" s="71"/>
      <c r="DJ53" s="71"/>
      <c r="DK53" s="71"/>
    </row>
    <row r="54" spans="31:115" s="11" customFormat="1" x14ac:dyDescent="0.3">
      <c r="AE54" s="16"/>
      <c r="AF54" s="71"/>
      <c r="AG54" s="71"/>
      <c r="AH54" s="71"/>
      <c r="AI54" s="71"/>
      <c r="AJ54" s="71"/>
      <c r="AK54" s="71"/>
      <c r="AL54" s="71"/>
      <c r="AM54" s="71"/>
      <c r="AN54" s="71"/>
      <c r="AO54" s="71"/>
      <c r="AP54" s="71"/>
      <c r="AQ54" s="71"/>
      <c r="AR54" s="71"/>
      <c r="AS54" s="71"/>
      <c r="AT54" s="71"/>
      <c r="AU54" s="71"/>
      <c r="AV54" s="71"/>
      <c r="AW54" s="71"/>
      <c r="AX54" s="71"/>
      <c r="AY54" s="71"/>
      <c r="AZ54" s="71"/>
      <c r="BA54" s="71"/>
      <c r="BB54" s="71"/>
      <c r="BC54" s="71"/>
      <c r="BD54" s="71"/>
      <c r="BE54" s="71"/>
      <c r="BF54" s="71"/>
      <c r="BG54" s="71"/>
      <c r="BH54" s="71"/>
      <c r="BI54" s="71"/>
      <c r="BJ54" s="71"/>
      <c r="BK54" s="71"/>
      <c r="BL54" s="71"/>
      <c r="BM54" s="71"/>
      <c r="BN54" s="71"/>
      <c r="BO54" s="71"/>
      <c r="BP54" s="71"/>
      <c r="BQ54" s="71"/>
      <c r="BR54" s="71"/>
      <c r="BS54" s="71"/>
      <c r="BT54" s="71"/>
      <c r="BU54" s="71"/>
      <c r="BV54" s="71"/>
      <c r="BW54" s="71"/>
      <c r="BX54" s="71"/>
      <c r="BY54" s="71"/>
      <c r="BZ54" s="71"/>
      <c r="CA54" s="71"/>
      <c r="CB54" s="71"/>
      <c r="CC54" s="71"/>
      <c r="CD54" s="71"/>
      <c r="CE54" s="71"/>
      <c r="CF54" s="71"/>
      <c r="CG54" s="71"/>
      <c r="CH54" s="71"/>
      <c r="CI54" s="71"/>
      <c r="CJ54" s="71"/>
      <c r="CK54" s="71"/>
      <c r="CL54" s="71"/>
      <c r="CM54" s="71"/>
      <c r="CN54" s="71"/>
      <c r="CO54" s="71"/>
      <c r="CP54" s="71"/>
      <c r="CQ54" s="71"/>
      <c r="CR54" s="71"/>
      <c r="CS54" s="71"/>
      <c r="CT54" s="71"/>
      <c r="CU54" s="71"/>
      <c r="CV54" s="71"/>
      <c r="CW54" s="71"/>
      <c r="CX54" s="71"/>
      <c r="CY54" s="71"/>
      <c r="CZ54" s="71"/>
      <c r="DA54" s="71"/>
      <c r="DB54" s="71"/>
      <c r="DC54" s="71"/>
      <c r="DD54" s="71"/>
      <c r="DE54" s="71"/>
      <c r="DF54" s="71"/>
      <c r="DG54" s="71"/>
      <c r="DH54" s="71"/>
      <c r="DI54" s="71"/>
      <c r="DJ54" s="71"/>
      <c r="DK54" s="71"/>
    </row>
    <row r="55" spans="31:115" s="11" customFormat="1" x14ac:dyDescent="0.3">
      <c r="AE55" s="16"/>
      <c r="AF55" s="71"/>
      <c r="AG55" s="71"/>
      <c r="AH55" s="71"/>
      <c r="AI55" s="71"/>
      <c r="AJ55" s="71"/>
      <c r="AK55" s="71"/>
      <c r="AL55" s="71"/>
      <c r="AM55" s="71"/>
      <c r="AN55" s="71"/>
      <c r="AO55" s="71"/>
      <c r="AP55" s="71"/>
      <c r="AQ55" s="71"/>
      <c r="AR55" s="71"/>
      <c r="AS55" s="71"/>
      <c r="AT55" s="71"/>
      <c r="AU55" s="71"/>
      <c r="AV55" s="71"/>
      <c r="AW55" s="71"/>
      <c r="AX55" s="71"/>
      <c r="AY55" s="71"/>
      <c r="AZ55" s="71"/>
      <c r="BA55" s="71"/>
      <c r="BB55" s="71"/>
      <c r="BC55" s="71"/>
      <c r="BD55" s="71"/>
      <c r="BE55" s="71"/>
      <c r="BF55" s="71"/>
      <c r="BG55" s="71"/>
      <c r="BH55" s="71"/>
      <c r="BI55" s="71"/>
      <c r="BJ55" s="71"/>
      <c r="BK55" s="71"/>
      <c r="BL55" s="71"/>
      <c r="BM55" s="71"/>
      <c r="BN55" s="71"/>
      <c r="BO55" s="71"/>
      <c r="BP55" s="71"/>
      <c r="BQ55" s="71"/>
      <c r="BR55" s="71"/>
      <c r="BS55" s="71"/>
      <c r="BT55" s="71"/>
      <c r="BU55" s="71"/>
      <c r="BV55" s="71"/>
      <c r="BW55" s="71"/>
      <c r="BX55" s="71"/>
      <c r="BY55" s="71"/>
      <c r="BZ55" s="71"/>
      <c r="CA55" s="71"/>
      <c r="CB55" s="71"/>
      <c r="CC55" s="71"/>
      <c r="CD55" s="71"/>
      <c r="CE55" s="71"/>
      <c r="CF55" s="71"/>
      <c r="CG55" s="71"/>
      <c r="CH55" s="71"/>
      <c r="CI55" s="71"/>
      <c r="CJ55" s="71"/>
      <c r="CK55" s="71"/>
      <c r="CL55" s="71"/>
      <c r="CM55" s="71"/>
      <c r="CN55" s="71"/>
      <c r="CO55" s="71"/>
      <c r="CP55" s="71"/>
      <c r="CQ55" s="71"/>
      <c r="CR55" s="71"/>
      <c r="CS55" s="71"/>
      <c r="CT55" s="71"/>
      <c r="CU55" s="71"/>
      <c r="CV55" s="71"/>
      <c r="CW55" s="71"/>
      <c r="CX55" s="71"/>
      <c r="CY55" s="71"/>
      <c r="CZ55" s="71"/>
      <c r="DA55" s="71"/>
      <c r="DB55" s="71"/>
      <c r="DC55" s="71"/>
      <c r="DD55" s="71"/>
      <c r="DE55" s="71"/>
      <c r="DF55" s="71"/>
      <c r="DG55" s="71"/>
      <c r="DH55" s="71"/>
      <c r="DI55" s="71"/>
      <c r="DJ55" s="71"/>
      <c r="DK55" s="71"/>
    </row>
    <row r="56" spans="31:115" s="11" customFormat="1" x14ac:dyDescent="0.3">
      <c r="AE56" s="16"/>
      <c r="AF56" s="71"/>
      <c r="AG56" s="71"/>
      <c r="AH56" s="71"/>
      <c r="AI56" s="71"/>
      <c r="AJ56" s="71"/>
      <c r="AK56" s="71"/>
      <c r="AL56" s="71"/>
      <c r="AM56" s="71"/>
      <c r="AN56" s="71"/>
      <c r="AO56" s="71"/>
      <c r="AP56" s="71"/>
      <c r="AQ56" s="71"/>
      <c r="AR56" s="71"/>
      <c r="AS56" s="71"/>
      <c r="AT56" s="71"/>
      <c r="AU56" s="71"/>
      <c r="AV56" s="71"/>
      <c r="AW56" s="71"/>
      <c r="AX56" s="71"/>
      <c r="AY56" s="71"/>
      <c r="AZ56" s="71"/>
      <c r="BA56" s="71"/>
      <c r="BB56" s="71"/>
      <c r="BC56" s="71"/>
      <c r="BD56" s="71"/>
      <c r="BE56" s="71"/>
      <c r="BF56" s="71"/>
      <c r="BG56" s="71"/>
      <c r="BH56" s="71"/>
      <c r="BI56" s="71"/>
      <c r="BJ56" s="71"/>
      <c r="BK56" s="71"/>
      <c r="BL56" s="71"/>
      <c r="BM56" s="71"/>
      <c r="BN56" s="71"/>
      <c r="BO56" s="71"/>
      <c r="BP56" s="71"/>
      <c r="BQ56" s="71"/>
      <c r="BR56" s="71"/>
      <c r="BS56" s="71"/>
      <c r="BT56" s="71"/>
      <c r="BU56" s="71"/>
      <c r="BV56" s="71"/>
      <c r="BW56" s="71"/>
      <c r="BX56" s="71"/>
      <c r="BY56" s="71"/>
      <c r="BZ56" s="71"/>
      <c r="CA56" s="71"/>
      <c r="CB56" s="71"/>
      <c r="CC56" s="71"/>
      <c r="CD56" s="71"/>
      <c r="CE56" s="71"/>
      <c r="CF56" s="71"/>
      <c r="CG56" s="71"/>
      <c r="CH56" s="71"/>
      <c r="CI56" s="71"/>
      <c r="CJ56" s="71"/>
      <c r="CK56" s="71"/>
      <c r="CL56" s="71"/>
      <c r="CM56" s="71"/>
      <c r="CN56" s="71"/>
      <c r="CO56" s="71"/>
      <c r="CP56" s="71"/>
      <c r="CQ56" s="71"/>
      <c r="CR56" s="71"/>
      <c r="CS56" s="71"/>
      <c r="CT56" s="71"/>
      <c r="CU56" s="71"/>
      <c r="CV56" s="71"/>
      <c r="CW56" s="71"/>
      <c r="CX56" s="71"/>
      <c r="CY56" s="71"/>
      <c r="CZ56" s="71"/>
      <c r="DA56" s="71"/>
      <c r="DB56" s="71"/>
      <c r="DC56" s="71"/>
      <c r="DD56" s="71"/>
      <c r="DE56" s="71"/>
      <c r="DF56" s="71"/>
      <c r="DG56" s="71"/>
      <c r="DH56" s="71"/>
      <c r="DI56" s="71"/>
      <c r="DJ56" s="71"/>
      <c r="DK56" s="71"/>
    </row>
    <row r="57" spans="31:115" s="11" customFormat="1" x14ac:dyDescent="0.3">
      <c r="AE57" s="16"/>
      <c r="AF57" s="71"/>
      <c r="AG57" s="71"/>
      <c r="AH57" s="71"/>
      <c r="AI57" s="71"/>
      <c r="AJ57" s="71"/>
      <c r="AK57" s="71"/>
      <c r="AL57" s="71"/>
      <c r="AM57" s="71"/>
      <c r="AN57" s="71"/>
      <c r="AO57" s="71"/>
      <c r="AP57" s="71"/>
      <c r="AQ57" s="71"/>
      <c r="AR57" s="71"/>
      <c r="AS57" s="71"/>
      <c r="AT57" s="71"/>
      <c r="AU57" s="71"/>
      <c r="AV57" s="71"/>
      <c r="AW57" s="71"/>
      <c r="AX57" s="71"/>
      <c r="AY57" s="71"/>
      <c r="AZ57" s="71"/>
      <c r="BA57" s="71"/>
      <c r="BB57" s="71"/>
      <c r="BC57" s="71"/>
      <c r="BD57" s="71"/>
      <c r="BE57" s="71"/>
      <c r="BF57" s="71"/>
      <c r="BG57" s="71"/>
      <c r="BH57" s="71"/>
      <c r="BI57" s="71"/>
      <c r="BJ57" s="71"/>
      <c r="BK57" s="71"/>
      <c r="BL57" s="71"/>
      <c r="BM57" s="71"/>
      <c r="BN57" s="71"/>
      <c r="BO57" s="71"/>
      <c r="BP57" s="71"/>
      <c r="BQ57" s="71"/>
      <c r="BR57" s="71"/>
      <c r="BS57" s="71"/>
      <c r="BT57" s="71"/>
      <c r="BU57" s="71"/>
      <c r="BV57" s="71"/>
      <c r="BW57" s="71"/>
      <c r="BX57" s="71"/>
      <c r="BY57" s="71"/>
      <c r="BZ57" s="71"/>
      <c r="CA57" s="71"/>
      <c r="CB57" s="71"/>
      <c r="CC57" s="71"/>
      <c r="CD57" s="71"/>
      <c r="CE57" s="71"/>
      <c r="CF57" s="71"/>
      <c r="CG57" s="71"/>
      <c r="CH57" s="71"/>
      <c r="CI57" s="71"/>
      <c r="CJ57" s="71"/>
      <c r="CK57" s="71"/>
      <c r="CL57" s="71"/>
      <c r="CM57" s="71"/>
      <c r="CN57" s="71"/>
      <c r="CO57" s="71"/>
      <c r="CP57" s="71"/>
      <c r="CQ57" s="71"/>
      <c r="CR57" s="71"/>
      <c r="CS57" s="71"/>
      <c r="CT57" s="71"/>
      <c r="CU57" s="71"/>
      <c r="CV57" s="71"/>
      <c r="CW57" s="71"/>
      <c r="CX57" s="71"/>
      <c r="CY57" s="71"/>
      <c r="CZ57" s="71"/>
      <c r="DA57" s="71"/>
      <c r="DB57" s="71"/>
      <c r="DC57" s="71"/>
      <c r="DD57" s="71"/>
      <c r="DE57" s="71"/>
      <c r="DF57" s="71"/>
      <c r="DG57" s="71"/>
      <c r="DH57" s="71"/>
      <c r="DI57" s="71"/>
      <c r="DJ57" s="71"/>
      <c r="DK57" s="71"/>
    </row>
    <row r="58" spans="31:115" s="11" customFormat="1" x14ac:dyDescent="0.3">
      <c r="AE58" s="16"/>
      <c r="AF58" s="71"/>
      <c r="AG58" s="71"/>
      <c r="AH58" s="71"/>
      <c r="AI58" s="71"/>
      <c r="AJ58" s="71"/>
      <c r="AK58" s="71"/>
      <c r="AL58" s="71"/>
      <c r="AM58" s="71"/>
      <c r="AN58" s="71"/>
      <c r="AO58" s="71"/>
      <c r="AP58" s="71"/>
      <c r="AQ58" s="71"/>
      <c r="AR58" s="71"/>
      <c r="AS58" s="71"/>
      <c r="AT58" s="71"/>
      <c r="AU58" s="71"/>
      <c r="AV58" s="71"/>
      <c r="AW58" s="71"/>
      <c r="AX58" s="71"/>
      <c r="AY58" s="71"/>
      <c r="AZ58" s="71"/>
      <c r="BA58" s="71"/>
      <c r="BB58" s="71"/>
      <c r="BC58" s="71"/>
      <c r="BD58" s="71"/>
      <c r="BE58" s="71"/>
      <c r="BF58" s="71"/>
      <c r="BG58" s="71"/>
      <c r="BH58" s="71"/>
      <c r="BI58" s="71"/>
      <c r="BJ58" s="71"/>
      <c r="BK58" s="71"/>
      <c r="BL58" s="71"/>
      <c r="BM58" s="71"/>
      <c r="BN58" s="71"/>
      <c r="BO58" s="71"/>
      <c r="BP58" s="71"/>
      <c r="BQ58" s="71"/>
      <c r="BR58" s="71"/>
      <c r="BS58" s="71"/>
      <c r="BT58" s="71"/>
      <c r="BU58" s="71"/>
      <c r="BV58" s="71"/>
      <c r="BW58" s="71"/>
      <c r="BX58" s="71"/>
      <c r="BY58" s="71"/>
      <c r="BZ58" s="71"/>
      <c r="CA58" s="71"/>
      <c r="CB58" s="71"/>
      <c r="CC58" s="71"/>
      <c r="CD58" s="71"/>
      <c r="CE58" s="71"/>
      <c r="CF58" s="71"/>
      <c r="CG58" s="71"/>
      <c r="CH58" s="71"/>
      <c r="CI58" s="71"/>
      <c r="CJ58" s="71"/>
      <c r="CK58" s="71"/>
      <c r="CL58" s="71"/>
      <c r="CM58" s="71"/>
      <c r="CN58" s="71"/>
      <c r="CO58" s="71"/>
      <c r="CP58" s="71"/>
      <c r="CQ58" s="71"/>
      <c r="CR58" s="71"/>
      <c r="CS58" s="71"/>
      <c r="CT58" s="71"/>
      <c r="CU58" s="71"/>
      <c r="CV58" s="71"/>
      <c r="CW58" s="71"/>
      <c r="CX58" s="71"/>
      <c r="CY58" s="71"/>
      <c r="CZ58" s="71"/>
      <c r="DA58" s="71"/>
      <c r="DB58" s="71"/>
      <c r="DC58" s="71"/>
      <c r="DD58" s="71"/>
      <c r="DE58" s="71"/>
      <c r="DF58" s="71"/>
      <c r="DG58" s="71"/>
      <c r="DH58" s="71"/>
      <c r="DI58" s="71"/>
      <c r="DJ58" s="71"/>
      <c r="DK58" s="71"/>
    </row>
    <row r="59" spans="31:115" s="11" customFormat="1" x14ac:dyDescent="0.3">
      <c r="AE59" s="16"/>
      <c r="AF59" s="71"/>
      <c r="AG59" s="71"/>
      <c r="AH59" s="71"/>
      <c r="AI59" s="71"/>
      <c r="AJ59" s="71"/>
      <c r="AK59" s="71"/>
      <c r="AL59" s="71"/>
      <c r="AM59" s="71"/>
      <c r="AN59" s="71"/>
      <c r="AO59" s="71"/>
      <c r="AP59" s="71"/>
      <c r="AQ59" s="71"/>
      <c r="AR59" s="71"/>
      <c r="AS59" s="71"/>
      <c r="AT59" s="71"/>
      <c r="AU59" s="71"/>
      <c r="AV59" s="71"/>
      <c r="AW59" s="71"/>
      <c r="AX59" s="71"/>
      <c r="AY59" s="71"/>
      <c r="AZ59" s="71"/>
      <c r="BA59" s="71"/>
      <c r="BB59" s="71"/>
      <c r="BC59" s="71"/>
      <c r="BD59" s="71"/>
      <c r="BE59" s="71"/>
      <c r="BF59" s="71"/>
      <c r="BG59" s="71"/>
      <c r="BH59" s="71"/>
      <c r="BI59" s="71"/>
      <c r="BJ59" s="71"/>
      <c r="BK59" s="71"/>
      <c r="BL59" s="71"/>
      <c r="BM59" s="71"/>
      <c r="BN59" s="71"/>
      <c r="BO59" s="71"/>
      <c r="BP59" s="71"/>
      <c r="BQ59" s="71"/>
      <c r="BR59" s="71"/>
      <c r="BS59" s="71"/>
      <c r="BT59" s="71"/>
      <c r="BU59" s="71"/>
      <c r="BV59" s="71"/>
      <c r="BW59" s="71"/>
      <c r="BX59" s="71"/>
      <c r="BY59" s="71"/>
      <c r="BZ59" s="71"/>
      <c r="CA59" s="71"/>
      <c r="CB59" s="71"/>
      <c r="CC59" s="71"/>
      <c r="CD59" s="71"/>
      <c r="CE59" s="71"/>
      <c r="CF59" s="71"/>
      <c r="CG59" s="71"/>
      <c r="CH59" s="71"/>
      <c r="CI59" s="71"/>
      <c r="CJ59" s="71"/>
      <c r="CK59" s="71"/>
      <c r="CL59" s="71"/>
      <c r="CM59" s="71"/>
      <c r="CN59" s="71"/>
      <c r="CO59" s="71"/>
      <c r="CP59" s="71"/>
      <c r="CQ59" s="71"/>
      <c r="CR59" s="71"/>
      <c r="CS59" s="71"/>
      <c r="CT59" s="71"/>
      <c r="CU59" s="71"/>
      <c r="CV59" s="71"/>
      <c r="CW59" s="71"/>
      <c r="CX59" s="71"/>
      <c r="CY59" s="71"/>
      <c r="CZ59" s="71"/>
      <c r="DA59" s="71"/>
      <c r="DB59" s="71"/>
      <c r="DC59" s="71"/>
      <c r="DD59" s="71"/>
      <c r="DE59" s="71"/>
      <c r="DF59" s="71"/>
      <c r="DG59" s="71"/>
      <c r="DH59" s="71"/>
      <c r="DI59" s="71"/>
      <c r="DJ59" s="71"/>
      <c r="DK59" s="71"/>
    </row>
    <row r="60" spans="31:115" s="11" customFormat="1" x14ac:dyDescent="0.3">
      <c r="AE60" s="16"/>
      <c r="AF60" s="71"/>
      <c r="AG60" s="71"/>
      <c r="AH60" s="71"/>
      <c r="AI60" s="71"/>
      <c r="AJ60" s="71"/>
      <c r="AK60" s="71"/>
      <c r="AL60" s="71"/>
      <c r="AM60" s="71"/>
      <c r="AN60" s="71"/>
      <c r="AO60" s="71"/>
      <c r="AP60" s="71"/>
      <c r="AQ60" s="71"/>
      <c r="AR60" s="71"/>
      <c r="AS60" s="71"/>
      <c r="AT60" s="71"/>
      <c r="AU60" s="71"/>
      <c r="AV60" s="71"/>
      <c r="AW60" s="71"/>
      <c r="AX60" s="71"/>
      <c r="AY60" s="71"/>
      <c r="AZ60" s="71"/>
      <c r="BA60" s="71"/>
      <c r="BB60" s="71"/>
      <c r="BC60" s="71"/>
      <c r="BD60" s="71"/>
      <c r="BE60" s="71"/>
      <c r="BF60" s="71"/>
      <c r="BG60" s="71"/>
      <c r="BH60" s="71"/>
      <c r="BI60" s="71"/>
      <c r="BJ60" s="71"/>
      <c r="BK60" s="71"/>
      <c r="BL60" s="71"/>
      <c r="BM60" s="71"/>
      <c r="BN60" s="71"/>
      <c r="BO60" s="71"/>
      <c r="BP60" s="71"/>
      <c r="BQ60" s="71"/>
      <c r="BR60" s="71"/>
      <c r="BS60" s="71"/>
      <c r="BT60" s="71"/>
      <c r="BU60" s="71"/>
      <c r="BV60" s="71"/>
      <c r="BW60" s="71"/>
      <c r="BX60" s="71"/>
      <c r="BY60" s="71"/>
      <c r="BZ60" s="71"/>
      <c r="CA60" s="71"/>
      <c r="CB60" s="71"/>
      <c r="CC60" s="71"/>
      <c r="CD60" s="71"/>
      <c r="CE60" s="71"/>
      <c r="CF60" s="71"/>
      <c r="CG60" s="71"/>
      <c r="CH60" s="71"/>
      <c r="CI60" s="71"/>
      <c r="CJ60" s="71"/>
      <c r="CK60" s="71"/>
      <c r="CL60" s="71"/>
      <c r="CM60" s="71"/>
      <c r="CN60" s="71"/>
      <c r="CO60" s="71"/>
      <c r="CP60" s="71"/>
      <c r="CQ60" s="71"/>
      <c r="CR60" s="71"/>
      <c r="CS60" s="71"/>
      <c r="CT60" s="71"/>
      <c r="CU60" s="71"/>
      <c r="CV60" s="71"/>
      <c r="CW60" s="71"/>
      <c r="CX60" s="71"/>
      <c r="CY60" s="71"/>
      <c r="CZ60" s="71"/>
      <c r="DA60" s="71"/>
      <c r="DB60" s="71"/>
      <c r="DC60" s="71"/>
      <c r="DD60" s="71"/>
      <c r="DE60" s="71"/>
      <c r="DF60" s="71"/>
      <c r="DG60" s="71"/>
      <c r="DH60" s="71"/>
      <c r="DI60" s="71"/>
      <c r="DJ60" s="71"/>
      <c r="DK60" s="71"/>
    </row>
    <row r="61" spans="31:115" s="11" customFormat="1" x14ac:dyDescent="0.3">
      <c r="AE61" s="16"/>
      <c r="AF61" s="71"/>
      <c r="AG61" s="71"/>
      <c r="AH61" s="71"/>
      <c r="AI61" s="71"/>
      <c r="AJ61" s="71"/>
      <c r="AK61" s="71"/>
      <c r="AL61" s="71"/>
      <c r="AM61" s="71"/>
      <c r="AN61" s="71"/>
      <c r="AO61" s="71"/>
      <c r="AP61" s="71"/>
      <c r="AQ61" s="71"/>
      <c r="AR61" s="71"/>
      <c r="AS61" s="71"/>
      <c r="AT61" s="71"/>
      <c r="AU61" s="71"/>
      <c r="AV61" s="71"/>
      <c r="AW61" s="71"/>
      <c r="AX61" s="71"/>
      <c r="AY61" s="71"/>
      <c r="AZ61" s="71"/>
      <c r="BA61" s="71"/>
      <c r="BB61" s="71"/>
      <c r="BC61" s="71"/>
      <c r="BD61" s="71"/>
      <c r="BE61" s="71"/>
      <c r="BF61" s="71"/>
      <c r="BG61" s="71"/>
      <c r="BH61" s="71"/>
      <c r="BI61" s="71"/>
      <c r="BJ61" s="71"/>
      <c r="BK61" s="71"/>
      <c r="BL61" s="71"/>
      <c r="BM61" s="71"/>
      <c r="BN61" s="71"/>
      <c r="BO61" s="71"/>
      <c r="BP61" s="71"/>
      <c r="BQ61" s="71"/>
      <c r="BR61" s="71"/>
      <c r="BS61" s="71"/>
      <c r="BT61" s="71"/>
      <c r="BU61" s="71"/>
      <c r="BV61" s="71"/>
      <c r="BW61" s="71"/>
      <c r="BX61" s="71"/>
      <c r="BY61" s="71"/>
      <c r="BZ61" s="71"/>
      <c r="CA61" s="71"/>
      <c r="CB61" s="71"/>
      <c r="CC61" s="71"/>
      <c r="CD61" s="71"/>
      <c r="CE61" s="71"/>
      <c r="CF61" s="71"/>
      <c r="CG61" s="71"/>
      <c r="CH61" s="71"/>
      <c r="CI61" s="71"/>
      <c r="CJ61" s="71"/>
      <c r="CK61" s="71"/>
      <c r="CL61" s="71"/>
      <c r="CM61" s="71"/>
      <c r="CN61" s="71"/>
      <c r="CO61" s="71"/>
      <c r="CP61" s="71"/>
      <c r="CQ61" s="71"/>
      <c r="CR61" s="71"/>
      <c r="CS61" s="71"/>
      <c r="CT61" s="71"/>
      <c r="CU61" s="71"/>
      <c r="CV61" s="71"/>
      <c r="CW61" s="71"/>
      <c r="CX61" s="71"/>
      <c r="CY61" s="71"/>
      <c r="CZ61" s="71"/>
      <c r="DA61" s="71"/>
      <c r="DB61" s="71"/>
      <c r="DC61" s="71"/>
      <c r="DD61" s="71"/>
      <c r="DE61" s="71"/>
      <c r="DF61" s="71"/>
      <c r="DG61" s="71"/>
      <c r="DH61" s="71"/>
      <c r="DI61" s="71"/>
      <c r="DJ61" s="71"/>
      <c r="DK61" s="71"/>
    </row>
    <row r="62" spans="31:115" s="11" customFormat="1" x14ac:dyDescent="0.3">
      <c r="AE62" s="16"/>
      <c r="AF62" s="71"/>
      <c r="AG62" s="71"/>
      <c r="AH62" s="71"/>
      <c r="AI62" s="71"/>
      <c r="AJ62" s="71"/>
      <c r="AK62" s="71"/>
      <c r="AL62" s="71"/>
      <c r="AM62" s="71"/>
      <c r="AN62" s="71"/>
      <c r="AO62" s="71"/>
      <c r="AP62" s="71"/>
      <c r="AQ62" s="71"/>
      <c r="AR62" s="71"/>
      <c r="AS62" s="71"/>
      <c r="AT62" s="71"/>
      <c r="AU62" s="71"/>
      <c r="AV62" s="71"/>
      <c r="AW62" s="71"/>
      <c r="AX62" s="71"/>
      <c r="AY62" s="71"/>
      <c r="AZ62" s="71"/>
      <c r="BA62" s="71"/>
      <c r="BB62" s="71"/>
      <c r="BC62" s="71"/>
      <c r="BD62" s="71"/>
      <c r="BE62" s="71"/>
      <c r="BF62" s="71"/>
      <c r="BG62" s="71"/>
      <c r="BH62" s="71"/>
      <c r="BI62" s="71"/>
      <c r="BJ62" s="71"/>
      <c r="BK62" s="71"/>
      <c r="BL62" s="71"/>
      <c r="BM62" s="71"/>
      <c r="BN62" s="71"/>
      <c r="BO62" s="71"/>
      <c r="BP62" s="71"/>
      <c r="BQ62" s="71"/>
      <c r="BR62" s="71"/>
      <c r="BS62" s="71"/>
      <c r="BT62" s="71"/>
      <c r="BU62" s="71"/>
      <c r="BV62" s="71"/>
      <c r="BW62" s="71"/>
      <c r="BX62" s="71"/>
      <c r="BY62" s="71"/>
      <c r="BZ62" s="71"/>
      <c r="CA62" s="71"/>
      <c r="CB62" s="71"/>
      <c r="CC62" s="71"/>
      <c r="CD62" s="71"/>
      <c r="CE62" s="71"/>
      <c r="CF62" s="71"/>
      <c r="CG62" s="71"/>
      <c r="CH62" s="71"/>
      <c r="CI62" s="71"/>
      <c r="CJ62" s="71"/>
      <c r="CK62" s="71"/>
      <c r="CL62" s="71"/>
      <c r="CM62" s="71"/>
      <c r="CN62" s="71"/>
      <c r="CO62" s="71"/>
      <c r="CP62" s="71"/>
      <c r="CQ62" s="71"/>
      <c r="CR62" s="71"/>
      <c r="CS62" s="71"/>
      <c r="CT62" s="71"/>
      <c r="CU62" s="71"/>
      <c r="CV62" s="71"/>
      <c r="CW62" s="71"/>
      <c r="CX62" s="71"/>
      <c r="CY62" s="71"/>
      <c r="CZ62" s="71"/>
      <c r="DA62" s="71"/>
      <c r="DB62" s="71"/>
      <c r="DC62" s="71"/>
      <c r="DD62" s="71"/>
      <c r="DE62" s="71"/>
      <c r="DF62" s="71"/>
      <c r="DG62" s="71"/>
      <c r="DH62" s="71"/>
      <c r="DI62" s="71"/>
      <c r="DJ62" s="71"/>
      <c r="DK62" s="71"/>
    </row>
    <row r="63" spans="31:115" s="11" customFormat="1" x14ac:dyDescent="0.3">
      <c r="AE63" s="16"/>
      <c r="AF63" s="71"/>
      <c r="AG63" s="71"/>
      <c r="AH63" s="71"/>
      <c r="AI63" s="71"/>
      <c r="AJ63" s="71"/>
      <c r="AK63" s="71"/>
      <c r="AL63" s="71"/>
      <c r="AM63" s="71"/>
      <c r="AN63" s="71"/>
      <c r="AO63" s="71"/>
      <c r="AP63" s="71"/>
      <c r="AQ63" s="71"/>
      <c r="AR63" s="71"/>
      <c r="AS63" s="71"/>
      <c r="AT63" s="71"/>
      <c r="AU63" s="71"/>
      <c r="AV63" s="71"/>
      <c r="AW63" s="71"/>
      <c r="AX63" s="71"/>
      <c r="AY63" s="71"/>
      <c r="AZ63" s="71"/>
      <c r="BA63" s="71"/>
      <c r="BB63" s="71"/>
      <c r="BC63" s="71"/>
      <c r="BD63" s="71"/>
      <c r="BE63" s="71"/>
      <c r="BF63" s="71"/>
      <c r="BG63" s="71"/>
      <c r="BH63" s="71"/>
      <c r="BI63" s="71"/>
      <c r="BJ63" s="71"/>
      <c r="BK63" s="71"/>
      <c r="BL63" s="71"/>
      <c r="BM63" s="71"/>
      <c r="BN63" s="71"/>
      <c r="BO63" s="71"/>
      <c r="BP63" s="71"/>
      <c r="BQ63" s="71"/>
      <c r="BR63" s="71"/>
      <c r="BS63" s="71"/>
      <c r="BT63" s="71"/>
      <c r="BU63" s="71"/>
      <c r="BV63" s="71"/>
      <c r="BW63" s="71"/>
      <c r="BX63" s="71"/>
      <c r="BY63" s="71"/>
      <c r="BZ63" s="71"/>
      <c r="CA63" s="71"/>
      <c r="CB63" s="71"/>
      <c r="CC63" s="71"/>
      <c r="CD63" s="71"/>
      <c r="CE63" s="71"/>
      <c r="CF63" s="71"/>
      <c r="CG63" s="71"/>
      <c r="CH63" s="71"/>
      <c r="CI63" s="71"/>
      <c r="CJ63" s="71"/>
      <c r="CK63" s="71"/>
      <c r="CL63" s="71"/>
      <c r="CM63" s="71"/>
      <c r="CN63" s="71"/>
      <c r="CO63" s="71"/>
      <c r="CP63" s="71"/>
      <c r="CQ63" s="71"/>
      <c r="CR63" s="71"/>
      <c r="CS63" s="71"/>
      <c r="CT63" s="71"/>
      <c r="CU63" s="71"/>
      <c r="CV63" s="71"/>
      <c r="CW63" s="71"/>
      <c r="CX63" s="71"/>
      <c r="CY63" s="71"/>
      <c r="CZ63" s="71"/>
      <c r="DA63" s="71"/>
      <c r="DB63" s="71"/>
      <c r="DC63" s="71"/>
      <c r="DD63" s="71"/>
      <c r="DE63" s="71"/>
      <c r="DF63" s="71"/>
      <c r="DG63" s="71"/>
      <c r="DH63" s="71"/>
      <c r="DI63" s="71"/>
      <c r="DJ63" s="71"/>
      <c r="DK63" s="71"/>
    </row>
    <row r="64" spans="31:115" s="11" customFormat="1" x14ac:dyDescent="0.3">
      <c r="AE64" s="16"/>
      <c r="AF64" s="71"/>
      <c r="AG64" s="71"/>
      <c r="AH64" s="71"/>
      <c r="AI64" s="71"/>
      <c r="AJ64" s="71"/>
      <c r="AK64" s="71"/>
      <c r="AL64" s="71"/>
      <c r="AM64" s="71"/>
      <c r="AN64" s="71"/>
      <c r="AO64" s="71"/>
      <c r="AP64" s="71"/>
      <c r="AQ64" s="71"/>
      <c r="AR64" s="71"/>
      <c r="AS64" s="71"/>
      <c r="AT64" s="71"/>
      <c r="AU64" s="71"/>
      <c r="AV64" s="71"/>
      <c r="AW64" s="71"/>
      <c r="AX64" s="71"/>
      <c r="AY64" s="71"/>
      <c r="AZ64" s="71"/>
      <c r="BA64" s="71"/>
      <c r="BB64" s="71"/>
      <c r="BC64" s="71"/>
      <c r="BD64" s="71"/>
      <c r="BE64" s="71"/>
      <c r="BF64" s="71"/>
      <c r="BG64" s="71"/>
      <c r="BH64" s="71"/>
      <c r="BI64" s="71"/>
      <c r="BJ64" s="71"/>
      <c r="BK64" s="71"/>
      <c r="BL64" s="71"/>
      <c r="BM64" s="71"/>
      <c r="BN64" s="71"/>
      <c r="BO64" s="71"/>
      <c r="BP64" s="71"/>
      <c r="BQ64" s="71"/>
      <c r="BR64" s="71"/>
      <c r="BS64" s="71"/>
      <c r="BT64" s="71"/>
      <c r="BU64" s="71"/>
      <c r="BV64" s="71"/>
      <c r="BW64" s="71"/>
      <c r="BX64" s="71"/>
      <c r="BY64" s="71"/>
      <c r="BZ64" s="71"/>
      <c r="CA64" s="71"/>
      <c r="CB64" s="71"/>
      <c r="CC64" s="71"/>
      <c r="CD64" s="71"/>
      <c r="CE64" s="71"/>
      <c r="CF64" s="71"/>
      <c r="CG64" s="71"/>
      <c r="CH64" s="71"/>
      <c r="CI64" s="71"/>
      <c r="CJ64" s="71"/>
      <c r="CK64" s="71"/>
      <c r="CL64" s="71"/>
      <c r="CM64" s="71"/>
      <c r="CN64" s="71"/>
      <c r="CO64" s="71"/>
      <c r="CP64" s="71"/>
      <c r="CQ64" s="71"/>
      <c r="CR64" s="71"/>
      <c r="CS64" s="71"/>
      <c r="CT64" s="71"/>
      <c r="CU64" s="71"/>
      <c r="CV64" s="71"/>
      <c r="CW64" s="71"/>
      <c r="CX64" s="71"/>
      <c r="CY64" s="71"/>
      <c r="CZ64" s="71"/>
      <c r="DA64" s="71"/>
      <c r="DB64" s="71"/>
      <c r="DC64" s="71"/>
      <c r="DD64" s="71"/>
      <c r="DE64" s="71"/>
      <c r="DF64" s="71"/>
      <c r="DG64" s="71"/>
      <c r="DH64" s="71"/>
      <c r="DI64" s="71"/>
      <c r="DJ64" s="71"/>
      <c r="DK64" s="71"/>
    </row>
    <row r="65" spans="31:115" s="11" customFormat="1" x14ac:dyDescent="0.3">
      <c r="AE65" s="16"/>
      <c r="AF65" s="71"/>
      <c r="AG65" s="71"/>
      <c r="AH65" s="71"/>
      <c r="AI65" s="71"/>
      <c r="AJ65" s="71"/>
      <c r="AK65" s="71"/>
      <c r="AL65" s="71"/>
      <c r="AM65" s="71"/>
      <c r="AN65" s="71"/>
      <c r="AO65" s="71"/>
      <c r="AP65" s="71"/>
      <c r="AQ65" s="71"/>
      <c r="AR65" s="71"/>
      <c r="AS65" s="71"/>
      <c r="AT65" s="71"/>
      <c r="AU65" s="71"/>
      <c r="AV65" s="71"/>
      <c r="AW65" s="71"/>
      <c r="AX65" s="71"/>
      <c r="AY65" s="71"/>
      <c r="AZ65" s="71"/>
      <c r="BA65" s="71"/>
      <c r="BB65" s="71"/>
      <c r="BC65" s="71"/>
      <c r="BD65" s="71"/>
      <c r="BE65" s="71"/>
      <c r="BF65" s="71"/>
      <c r="BG65" s="71"/>
      <c r="BH65" s="71"/>
      <c r="BI65" s="71"/>
      <c r="BJ65" s="71"/>
      <c r="BK65" s="71"/>
      <c r="BL65" s="71"/>
      <c r="BM65" s="71"/>
      <c r="BN65" s="71"/>
      <c r="BO65" s="71"/>
      <c r="BP65" s="71"/>
      <c r="BQ65" s="71"/>
      <c r="BR65" s="71"/>
      <c r="BS65" s="71"/>
      <c r="BT65" s="71"/>
      <c r="BU65" s="71"/>
      <c r="BV65" s="71"/>
      <c r="BW65" s="71"/>
      <c r="BX65" s="71"/>
      <c r="BY65" s="71"/>
      <c r="BZ65" s="71"/>
      <c r="CA65" s="71"/>
      <c r="CB65" s="71"/>
      <c r="CC65" s="71"/>
      <c r="CD65" s="71"/>
      <c r="CE65" s="71"/>
      <c r="CF65" s="71"/>
      <c r="CG65" s="71"/>
      <c r="CH65" s="71"/>
      <c r="CI65" s="71"/>
      <c r="CJ65" s="71"/>
      <c r="CK65" s="71"/>
      <c r="CL65" s="71"/>
      <c r="CM65" s="71"/>
      <c r="CN65" s="71"/>
      <c r="CO65" s="71"/>
      <c r="CP65" s="71"/>
      <c r="CQ65" s="71"/>
      <c r="CR65" s="71"/>
      <c r="CS65" s="71"/>
      <c r="CT65" s="71"/>
      <c r="CU65" s="71"/>
      <c r="CV65" s="71"/>
      <c r="CW65" s="71"/>
      <c r="CX65" s="71"/>
      <c r="CY65" s="71"/>
      <c r="CZ65" s="71"/>
      <c r="DA65" s="71"/>
      <c r="DB65" s="71"/>
      <c r="DC65" s="71"/>
      <c r="DD65" s="71"/>
      <c r="DE65" s="71"/>
      <c r="DF65" s="71"/>
      <c r="DG65" s="71"/>
      <c r="DH65" s="71"/>
      <c r="DI65" s="71"/>
      <c r="DJ65" s="71"/>
      <c r="DK65" s="71"/>
    </row>
    <row r="66" spans="31:115" s="11" customFormat="1" x14ac:dyDescent="0.3">
      <c r="AE66" s="16"/>
      <c r="AF66" s="71"/>
      <c r="AG66" s="71"/>
      <c r="AH66" s="71"/>
      <c r="AI66" s="71"/>
      <c r="AJ66" s="71"/>
      <c r="AK66" s="71"/>
      <c r="AL66" s="71"/>
      <c r="AM66" s="71"/>
      <c r="AN66" s="71"/>
      <c r="AO66" s="71"/>
      <c r="AP66" s="71"/>
      <c r="AQ66" s="71"/>
      <c r="AR66" s="71"/>
      <c r="AS66" s="71"/>
      <c r="AT66" s="71"/>
      <c r="AU66" s="71"/>
      <c r="AV66" s="71"/>
      <c r="AW66" s="71"/>
      <c r="AX66" s="71"/>
      <c r="AY66" s="71"/>
      <c r="AZ66" s="71"/>
      <c r="BA66" s="71"/>
      <c r="BB66" s="71"/>
      <c r="BC66" s="71"/>
      <c r="BD66" s="71"/>
      <c r="BE66" s="71"/>
      <c r="BF66" s="71"/>
      <c r="BG66" s="71"/>
      <c r="BH66" s="71"/>
      <c r="BI66" s="71"/>
      <c r="BJ66" s="71"/>
      <c r="BK66" s="71"/>
      <c r="BL66" s="71"/>
      <c r="BM66" s="71"/>
      <c r="BN66" s="71"/>
      <c r="BO66" s="71"/>
      <c r="BP66" s="71"/>
      <c r="BQ66" s="71"/>
      <c r="BR66" s="71"/>
      <c r="BS66" s="71"/>
      <c r="BT66" s="71"/>
      <c r="BU66" s="71"/>
      <c r="BV66" s="71"/>
      <c r="BW66" s="71"/>
      <c r="BX66" s="71"/>
      <c r="BY66" s="71"/>
      <c r="BZ66" s="71"/>
      <c r="CA66" s="71"/>
      <c r="CB66" s="71"/>
      <c r="CC66" s="71"/>
      <c r="CD66" s="71"/>
      <c r="CE66" s="71"/>
      <c r="CF66" s="71"/>
      <c r="CG66" s="71"/>
      <c r="CH66" s="71"/>
      <c r="CI66" s="71"/>
      <c r="CJ66" s="71"/>
      <c r="CK66" s="71"/>
      <c r="CL66" s="71"/>
      <c r="CM66" s="71"/>
      <c r="CN66" s="71"/>
      <c r="CO66" s="71"/>
      <c r="CP66" s="71"/>
      <c r="CQ66" s="71"/>
      <c r="CR66" s="71"/>
      <c r="CS66" s="71"/>
      <c r="CT66" s="71"/>
      <c r="CU66" s="71"/>
      <c r="CV66" s="71"/>
      <c r="CW66" s="71"/>
      <c r="CX66" s="71"/>
      <c r="CY66" s="71"/>
      <c r="CZ66" s="71"/>
      <c r="DA66" s="71"/>
      <c r="DB66" s="71"/>
      <c r="DC66" s="71"/>
      <c r="DD66" s="71"/>
      <c r="DE66" s="71"/>
      <c r="DF66" s="71"/>
      <c r="DG66" s="71"/>
      <c r="DH66" s="71"/>
      <c r="DI66" s="71"/>
      <c r="DJ66" s="71"/>
      <c r="DK66" s="71"/>
    </row>
    <row r="67" spans="31:115" s="11" customFormat="1" x14ac:dyDescent="0.3">
      <c r="AE67" s="16"/>
      <c r="AF67" s="71"/>
      <c r="AG67" s="71"/>
      <c r="AH67" s="71"/>
      <c r="AI67" s="71"/>
      <c r="AJ67" s="71"/>
      <c r="AK67" s="71"/>
      <c r="AL67" s="71"/>
      <c r="AM67" s="71"/>
      <c r="AN67" s="71"/>
      <c r="AO67" s="71"/>
      <c r="AP67" s="71"/>
      <c r="AQ67" s="71"/>
      <c r="AR67" s="71"/>
      <c r="AS67" s="71"/>
      <c r="AT67" s="71"/>
      <c r="AU67" s="71"/>
      <c r="AV67" s="71"/>
      <c r="AW67" s="71"/>
      <c r="AX67" s="71"/>
      <c r="AY67" s="71"/>
      <c r="AZ67" s="71"/>
      <c r="BA67" s="71"/>
      <c r="BB67" s="71"/>
      <c r="BC67" s="71"/>
      <c r="BD67" s="71"/>
      <c r="BE67" s="71"/>
      <c r="BF67" s="71"/>
      <c r="BG67" s="71"/>
      <c r="BH67" s="71"/>
      <c r="BI67" s="71"/>
      <c r="BJ67" s="71"/>
      <c r="BK67" s="71"/>
      <c r="BL67" s="71"/>
      <c r="BM67" s="71"/>
      <c r="BN67" s="71"/>
      <c r="BO67" s="71"/>
      <c r="BP67" s="71"/>
      <c r="BQ67" s="71"/>
      <c r="BR67" s="71"/>
      <c r="BS67" s="71"/>
      <c r="BT67" s="71"/>
      <c r="BU67" s="71"/>
      <c r="BV67" s="71"/>
      <c r="BW67" s="71"/>
      <c r="BX67" s="71"/>
      <c r="BY67" s="71"/>
      <c r="BZ67" s="71"/>
      <c r="CA67" s="71"/>
      <c r="CB67" s="71"/>
      <c r="CC67" s="71"/>
      <c r="CD67" s="71"/>
      <c r="CE67" s="71"/>
      <c r="CF67" s="71"/>
      <c r="CG67" s="71"/>
      <c r="CH67" s="71"/>
      <c r="CI67" s="71"/>
      <c r="CJ67" s="71"/>
      <c r="CK67" s="71"/>
      <c r="CL67" s="71"/>
      <c r="CM67" s="71"/>
      <c r="CN67" s="71"/>
      <c r="CO67" s="71"/>
      <c r="CP67" s="71"/>
      <c r="CQ67" s="71"/>
      <c r="CR67" s="71"/>
      <c r="CS67" s="71"/>
      <c r="CT67" s="71"/>
      <c r="CU67" s="71"/>
      <c r="CV67" s="71"/>
      <c r="CW67" s="71"/>
      <c r="CX67" s="71"/>
      <c r="CY67" s="71"/>
      <c r="CZ67" s="71"/>
      <c r="DA67" s="71"/>
      <c r="DB67" s="71"/>
      <c r="DC67" s="71"/>
      <c r="DD67" s="71"/>
      <c r="DE67" s="71"/>
      <c r="DF67" s="71"/>
      <c r="DG67" s="71"/>
      <c r="DH67" s="71"/>
      <c r="DI67" s="71"/>
      <c r="DJ67" s="71"/>
      <c r="DK67" s="71"/>
    </row>
    <row r="68" spans="31:115" s="11" customFormat="1" x14ac:dyDescent="0.3">
      <c r="AE68" s="16"/>
      <c r="AF68" s="71"/>
      <c r="AG68" s="71"/>
      <c r="AH68" s="71"/>
      <c r="AI68" s="71"/>
      <c r="AJ68" s="71"/>
      <c r="AK68" s="71"/>
      <c r="AL68" s="71"/>
      <c r="AM68" s="71"/>
      <c r="AN68" s="71"/>
      <c r="AO68" s="71"/>
      <c r="AP68" s="71"/>
      <c r="AQ68" s="71"/>
      <c r="AR68" s="71"/>
      <c r="AS68" s="71"/>
      <c r="AT68" s="71"/>
      <c r="AU68" s="71"/>
      <c r="AV68" s="71"/>
      <c r="AW68" s="71"/>
      <c r="AX68" s="71"/>
      <c r="AY68" s="71"/>
      <c r="AZ68" s="71"/>
      <c r="BA68" s="71"/>
      <c r="BB68" s="71"/>
      <c r="BC68" s="71"/>
      <c r="BD68" s="71"/>
      <c r="BE68" s="71"/>
      <c r="BF68" s="71"/>
      <c r="BG68" s="71"/>
      <c r="BH68" s="71"/>
      <c r="BI68" s="71"/>
      <c r="BJ68" s="71"/>
      <c r="BK68" s="71"/>
      <c r="BL68" s="71"/>
      <c r="BM68" s="71"/>
      <c r="BN68" s="71"/>
      <c r="BO68" s="71"/>
      <c r="BP68" s="71"/>
      <c r="BQ68" s="71"/>
      <c r="BR68" s="71"/>
      <c r="BS68" s="71"/>
      <c r="BT68" s="71"/>
      <c r="BU68" s="71"/>
      <c r="BV68" s="71"/>
      <c r="BW68" s="71"/>
      <c r="BX68" s="71"/>
      <c r="BY68" s="71"/>
      <c r="BZ68" s="71"/>
      <c r="CA68" s="71"/>
      <c r="CB68" s="71"/>
      <c r="CC68" s="71"/>
      <c r="CD68" s="71"/>
      <c r="CE68" s="71"/>
      <c r="CF68" s="71"/>
      <c r="CG68" s="71"/>
      <c r="CH68" s="71"/>
      <c r="CI68" s="71"/>
      <c r="CJ68" s="71"/>
      <c r="CK68" s="71"/>
      <c r="CL68" s="71"/>
      <c r="CM68" s="71"/>
      <c r="CN68" s="71"/>
      <c r="CO68" s="71"/>
      <c r="CP68" s="71"/>
      <c r="CQ68" s="71"/>
      <c r="CR68" s="71"/>
      <c r="CS68" s="71"/>
      <c r="CT68" s="71"/>
      <c r="CU68" s="71"/>
      <c r="CV68" s="71"/>
      <c r="CW68" s="71"/>
      <c r="CX68" s="71"/>
      <c r="CY68" s="71"/>
      <c r="CZ68" s="71"/>
      <c r="DA68" s="71"/>
      <c r="DB68" s="71"/>
      <c r="DC68" s="71"/>
      <c r="DD68" s="71"/>
      <c r="DE68" s="71"/>
      <c r="DF68" s="71"/>
      <c r="DG68" s="71"/>
      <c r="DH68" s="71"/>
      <c r="DI68" s="71"/>
      <c r="DJ68" s="71"/>
      <c r="DK68" s="71"/>
    </row>
    <row r="69" spans="31:115" s="11" customFormat="1" x14ac:dyDescent="0.3">
      <c r="AE69" s="16"/>
      <c r="AF69" s="71"/>
      <c r="AG69" s="71"/>
      <c r="AH69" s="71"/>
      <c r="AI69" s="71"/>
      <c r="AJ69" s="71"/>
      <c r="AK69" s="71"/>
      <c r="AL69" s="71"/>
      <c r="AM69" s="71"/>
      <c r="AN69" s="71"/>
      <c r="AO69" s="71"/>
      <c r="AP69" s="71"/>
      <c r="AQ69" s="71"/>
      <c r="AR69" s="71"/>
      <c r="AS69" s="71"/>
      <c r="AT69" s="71"/>
      <c r="AU69" s="71"/>
      <c r="AV69" s="71"/>
      <c r="AW69" s="71"/>
      <c r="AX69" s="71"/>
      <c r="AY69" s="71"/>
      <c r="AZ69" s="71"/>
      <c r="BA69" s="71"/>
      <c r="BB69" s="71"/>
      <c r="BC69" s="71"/>
      <c r="BD69" s="71"/>
      <c r="BE69" s="71"/>
      <c r="BF69" s="71"/>
      <c r="BG69" s="71"/>
      <c r="BH69" s="71"/>
      <c r="BI69" s="71"/>
      <c r="BJ69" s="71"/>
      <c r="BK69" s="71"/>
      <c r="BL69" s="71"/>
      <c r="BM69" s="71"/>
      <c r="BN69" s="71"/>
      <c r="BO69" s="71"/>
      <c r="BP69" s="71"/>
      <c r="BQ69" s="71"/>
      <c r="BR69" s="71"/>
      <c r="BS69" s="71"/>
      <c r="BT69" s="71"/>
      <c r="BU69" s="71"/>
      <c r="BV69" s="71"/>
      <c r="BW69" s="71"/>
      <c r="BX69" s="71"/>
      <c r="BY69" s="71"/>
      <c r="BZ69" s="71"/>
      <c r="CA69" s="71"/>
      <c r="CB69" s="71"/>
      <c r="CC69" s="71"/>
      <c r="CD69" s="71"/>
      <c r="CE69" s="71"/>
      <c r="CF69" s="71"/>
      <c r="CG69" s="71"/>
      <c r="CH69" s="71"/>
      <c r="CI69" s="71"/>
      <c r="CJ69" s="71"/>
      <c r="CK69" s="71"/>
      <c r="CL69" s="71"/>
      <c r="CM69" s="71"/>
      <c r="CN69" s="71"/>
      <c r="CO69" s="71"/>
      <c r="CP69" s="71"/>
      <c r="CQ69" s="71"/>
      <c r="CR69" s="71"/>
      <c r="CS69" s="71"/>
      <c r="CT69" s="71"/>
      <c r="CU69" s="71"/>
      <c r="CV69" s="71"/>
      <c r="CW69" s="71"/>
      <c r="CX69" s="71"/>
      <c r="CY69" s="71"/>
      <c r="CZ69" s="71"/>
      <c r="DA69" s="71"/>
      <c r="DB69" s="71"/>
      <c r="DC69" s="71"/>
      <c r="DD69" s="71"/>
      <c r="DE69" s="71"/>
      <c r="DF69" s="71"/>
      <c r="DG69" s="71"/>
      <c r="DH69" s="71"/>
      <c r="DI69" s="71"/>
      <c r="DJ69" s="71"/>
      <c r="DK69" s="71"/>
    </row>
    <row r="70" spans="31:115" s="11" customFormat="1" x14ac:dyDescent="0.3">
      <c r="AE70" s="16"/>
      <c r="AF70" s="71"/>
      <c r="AG70" s="71"/>
      <c r="AH70" s="71"/>
      <c r="AI70" s="71"/>
      <c r="AJ70" s="71"/>
      <c r="AK70" s="71"/>
      <c r="AL70" s="71"/>
      <c r="AM70" s="71"/>
      <c r="AN70" s="71"/>
      <c r="AO70" s="71"/>
      <c r="AP70" s="71"/>
      <c r="AQ70" s="71"/>
      <c r="AR70" s="71"/>
      <c r="AS70" s="71"/>
      <c r="AT70" s="71"/>
      <c r="AU70" s="71"/>
      <c r="AV70" s="71"/>
      <c r="AW70" s="71"/>
      <c r="AX70" s="71"/>
      <c r="AY70" s="71"/>
      <c r="AZ70" s="71"/>
      <c r="BA70" s="71"/>
      <c r="BB70" s="71"/>
      <c r="BC70" s="71"/>
      <c r="BD70" s="71"/>
      <c r="BE70" s="71"/>
      <c r="BF70" s="71"/>
      <c r="BG70" s="71"/>
      <c r="BH70" s="71"/>
      <c r="BI70" s="71"/>
      <c r="BJ70" s="71"/>
      <c r="BK70" s="71"/>
      <c r="BL70" s="71"/>
      <c r="BM70" s="71"/>
      <c r="BN70" s="71"/>
      <c r="BO70" s="71"/>
      <c r="BP70" s="71"/>
      <c r="BQ70" s="71"/>
      <c r="BR70" s="71"/>
      <c r="BS70" s="71"/>
      <c r="BT70" s="71"/>
      <c r="BU70" s="71"/>
      <c r="BV70" s="71"/>
      <c r="BW70" s="71"/>
      <c r="BX70" s="71"/>
      <c r="BY70" s="71"/>
      <c r="BZ70" s="71"/>
      <c r="CA70" s="71"/>
      <c r="CB70" s="71"/>
      <c r="CC70" s="71"/>
      <c r="CD70" s="71"/>
      <c r="CE70" s="71"/>
      <c r="CF70" s="71"/>
      <c r="CG70" s="71"/>
      <c r="CH70" s="71"/>
      <c r="CI70" s="71"/>
      <c r="CJ70" s="71"/>
      <c r="CK70" s="71"/>
      <c r="CL70" s="71"/>
      <c r="CM70" s="71"/>
      <c r="CN70" s="71"/>
      <c r="CO70" s="71"/>
      <c r="CP70" s="71"/>
      <c r="CQ70" s="71"/>
      <c r="CR70" s="71"/>
      <c r="CS70" s="71"/>
      <c r="CT70" s="71"/>
      <c r="CU70" s="71"/>
      <c r="CV70" s="71"/>
      <c r="CW70" s="71"/>
      <c r="CX70" s="71"/>
      <c r="CY70" s="71"/>
      <c r="CZ70" s="71"/>
      <c r="DA70" s="71"/>
      <c r="DB70" s="71"/>
      <c r="DC70" s="71"/>
      <c r="DD70" s="71"/>
      <c r="DE70" s="71"/>
      <c r="DF70" s="71"/>
      <c r="DG70" s="71"/>
      <c r="DH70" s="71"/>
      <c r="DI70" s="71"/>
      <c r="DJ70" s="71"/>
      <c r="DK70" s="71"/>
    </row>
    <row r="71" spans="31:115" s="11" customFormat="1" x14ac:dyDescent="0.3">
      <c r="AE71" s="16"/>
      <c r="AF71" s="71"/>
      <c r="AG71" s="71"/>
      <c r="AH71" s="71"/>
      <c r="AI71" s="71"/>
      <c r="AJ71" s="71"/>
      <c r="AK71" s="71"/>
      <c r="AL71" s="71"/>
      <c r="AM71" s="71"/>
      <c r="AN71" s="71"/>
      <c r="AO71" s="71"/>
      <c r="AP71" s="71"/>
      <c r="AQ71" s="71"/>
      <c r="AR71" s="71"/>
      <c r="AS71" s="71"/>
      <c r="AT71" s="71"/>
      <c r="AU71" s="71"/>
      <c r="AV71" s="71"/>
      <c r="AW71" s="71"/>
      <c r="AX71" s="71"/>
      <c r="AY71" s="71"/>
      <c r="AZ71" s="71"/>
      <c r="BA71" s="71"/>
      <c r="BB71" s="71"/>
      <c r="BC71" s="71"/>
      <c r="BD71" s="71"/>
      <c r="BE71" s="71"/>
      <c r="BF71" s="71"/>
      <c r="BG71" s="71"/>
      <c r="BH71" s="71"/>
      <c r="BI71" s="71"/>
      <c r="BJ71" s="71"/>
      <c r="BK71" s="71"/>
      <c r="BL71" s="71"/>
      <c r="BM71" s="71"/>
      <c r="BN71" s="71"/>
      <c r="BO71" s="71"/>
      <c r="BP71" s="71"/>
      <c r="BQ71" s="71"/>
      <c r="BR71" s="71"/>
      <c r="BS71" s="71"/>
      <c r="BT71" s="71"/>
      <c r="BU71" s="71"/>
      <c r="BV71" s="71"/>
      <c r="BW71" s="71"/>
      <c r="BX71" s="71"/>
      <c r="BY71" s="71"/>
      <c r="BZ71" s="71"/>
      <c r="CA71" s="71"/>
      <c r="CB71" s="71"/>
      <c r="CC71" s="71"/>
      <c r="CD71" s="71"/>
      <c r="CE71" s="71"/>
      <c r="CF71" s="71"/>
      <c r="CG71" s="71"/>
      <c r="CH71" s="71"/>
      <c r="CI71" s="71"/>
      <c r="CJ71" s="71"/>
      <c r="CK71" s="71"/>
      <c r="CL71" s="71"/>
      <c r="CM71" s="71"/>
      <c r="CN71" s="71"/>
      <c r="CO71" s="71"/>
      <c r="CP71" s="71"/>
      <c r="CQ71" s="71"/>
      <c r="CR71" s="71"/>
      <c r="CS71" s="71"/>
      <c r="CT71" s="71"/>
      <c r="CU71" s="71"/>
      <c r="CV71" s="71"/>
      <c r="CW71" s="71"/>
      <c r="CX71" s="71"/>
      <c r="CY71" s="71"/>
      <c r="CZ71" s="71"/>
      <c r="DA71" s="71"/>
      <c r="DB71" s="71"/>
      <c r="DC71" s="71"/>
      <c r="DD71" s="71"/>
      <c r="DE71" s="71"/>
      <c r="DF71" s="71"/>
      <c r="DG71" s="71"/>
      <c r="DH71" s="71"/>
      <c r="DI71" s="71"/>
      <c r="DJ71" s="71"/>
      <c r="DK71" s="71"/>
    </row>
    <row r="72" spans="31:115" s="11" customFormat="1" x14ac:dyDescent="0.3">
      <c r="AE72" s="16"/>
      <c r="AF72" s="71"/>
      <c r="AG72" s="71"/>
      <c r="AH72" s="71"/>
      <c r="AI72" s="71"/>
      <c r="AJ72" s="71"/>
      <c r="AK72" s="71"/>
      <c r="AL72" s="71"/>
      <c r="AM72" s="71"/>
      <c r="AN72" s="71"/>
      <c r="AO72" s="71"/>
      <c r="AP72" s="71"/>
      <c r="AQ72" s="71"/>
      <c r="AR72" s="71"/>
      <c r="AS72" s="71"/>
      <c r="AT72" s="71"/>
      <c r="AU72" s="71"/>
      <c r="AV72" s="71"/>
      <c r="AW72" s="71"/>
      <c r="AX72" s="71"/>
      <c r="AY72" s="71"/>
      <c r="AZ72" s="71"/>
      <c r="BA72" s="71"/>
      <c r="BB72" s="71"/>
      <c r="BC72" s="71"/>
      <c r="BD72" s="71"/>
      <c r="BE72" s="71"/>
      <c r="BF72" s="71"/>
      <c r="BG72" s="71"/>
      <c r="BH72" s="71"/>
      <c r="BI72" s="71"/>
      <c r="BJ72" s="71"/>
      <c r="BK72" s="71"/>
      <c r="BL72" s="71"/>
      <c r="BM72" s="71"/>
      <c r="BN72" s="71"/>
      <c r="BO72" s="71"/>
      <c r="BP72" s="71"/>
      <c r="BQ72" s="71"/>
      <c r="BR72" s="71"/>
      <c r="BS72" s="71"/>
      <c r="BT72" s="71"/>
      <c r="BU72" s="71"/>
      <c r="BV72" s="71"/>
      <c r="BW72" s="71"/>
      <c r="BX72" s="71"/>
      <c r="BY72" s="71"/>
      <c r="BZ72" s="71"/>
      <c r="CA72" s="71"/>
      <c r="CB72" s="71"/>
      <c r="CC72" s="71"/>
      <c r="CD72" s="71"/>
      <c r="CE72" s="71"/>
      <c r="CF72" s="71"/>
      <c r="CG72" s="71"/>
      <c r="CH72" s="71"/>
      <c r="CI72" s="71"/>
      <c r="CJ72" s="71"/>
      <c r="CK72" s="71"/>
      <c r="CL72" s="71"/>
      <c r="CM72" s="71"/>
      <c r="CN72" s="71"/>
      <c r="CO72" s="71"/>
      <c r="CP72" s="71"/>
      <c r="CQ72" s="71"/>
      <c r="CR72" s="71"/>
      <c r="CS72" s="71"/>
      <c r="CT72" s="71"/>
      <c r="CU72" s="71"/>
      <c r="CV72" s="71"/>
      <c r="CW72" s="71"/>
      <c r="CX72" s="71"/>
      <c r="CY72" s="71"/>
      <c r="CZ72" s="71"/>
      <c r="DA72" s="71"/>
      <c r="DB72" s="71"/>
      <c r="DC72" s="71"/>
      <c r="DD72" s="71"/>
      <c r="DE72" s="71"/>
      <c r="DF72" s="71"/>
      <c r="DG72" s="71"/>
      <c r="DH72" s="71"/>
      <c r="DI72" s="71"/>
      <c r="DJ72" s="71"/>
      <c r="DK72" s="71"/>
    </row>
    <row r="73" spans="31:115" s="11" customFormat="1" x14ac:dyDescent="0.3">
      <c r="AE73" s="16"/>
      <c r="AF73" s="71"/>
      <c r="AG73" s="71"/>
      <c r="AH73" s="71"/>
      <c r="AI73" s="71"/>
      <c r="AJ73" s="71"/>
      <c r="AK73" s="71"/>
      <c r="AL73" s="71"/>
      <c r="AM73" s="71"/>
      <c r="AN73" s="71"/>
      <c r="AO73" s="71"/>
      <c r="AP73" s="71"/>
      <c r="AQ73" s="71"/>
      <c r="AR73" s="71"/>
      <c r="AS73" s="71"/>
      <c r="AT73" s="71"/>
      <c r="AU73" s="71"/>
      <c r="AV73" s="71"/>
      <c r="AW73" s="71"/>
      <c r="AX73" s="71"/>
      <c r="AY73" s="71"/>
      <c r="AZ73" s="71"/>
      <c r="BA73" s="71"/>
      <c r="BB73" s="71"/>
      <c r="BC73" s="71"/>
      <c r="BD73" s="71"/>
      <c r="BE73" s="71"/>
      <c r="BF73" s="71"/>
      <c r="BG73" s="71"/>
      <c r="BH73" s="71"/>
      <c r="BI73" s="71"/>
      <c r="BJ73" s="71"/>
      <c r="BK73" s="71"/>
      <c r="BL73" s="71"/>
      <c r="BM73" s="71"/>
      <c r="BN73" s="71"/>
      <c r="BO73" s="71"/>
      <c r="BP73" s="71"/>
      <c r="BQ73" s="71"/>
      <c r="BR73" s="71"/>
      <c r="BS73" s="71"/>
      <c r="BT73" s="71"/>
      <c r="BU73" s="71"/>
      <c r="BV73" s="71"/>
      <c r="BW73" s="71"/>
      <c r="BX73" s="71"/>
      <c r="BY73" s="71"/>
      <c r="BZ73" s="71"/>
      <c r="CA73" s="71"/>
      <c r="CB73" s="71"/>
      <c r="CC73" s="71"/>
      <c r="CD73" s="71"/>
      <c r="CE73" s="71"/>
      <c r="CF73" s="71"/>
      <c r="CG73" s="71"/>
      <c r="CH73" s="71"/>
      <c r="CI73" s="71"/>
      <c r="CJ73" s="71"/>
      <c r="CK73" s="71"/>
      <c r="CL73" s="71"/>
      <c r="CM73" s="71"/>
      <c r="CN73" s="71"/>
      <c r="CO73" s="71"/>
      <c r="CP73" s="71"/>
      <c r="CQ73" s="71"/>
      <c r="CR73" s="71"/>
      <c r="CS73" s="71"/>
      <c r="CT73" s="71"/>
      <c r="CU73" s="71"/>
      <c r="CV73" s="71"/>
      <c r="CW73" s="71"/>
      <c r="CX73" s="71"/>
      <c r="CY73" s="71"/>
      <c r="CZ73" s="71"/>
      <c r="DA73" s="71"/>
      <c r="DB73" s="71"/>
      <c r="DC73" s="71"/>
      <c r="DD73" s="71"/>
      <c r="DE73" s="71"/>
      <c r="DF73" s="71"/>
      <c r="DG73" s="71"/>
      <c r="DH73" s="71"/>
      <c r="DI73" s="71"/>
      <c r="DJ73" s="71"/>
      <c r="DK73" s="71"/>
    </row>
    <row r="74" spans="31:115" s="11" customFormat="1" x14ac:dyDescent="0.3">
      <c r="AE74" s="16"/>
      <c r="AF74" s="71"/>
      <c r="AG74" s="71"/>
      <c r="AH74" s="71"/>
      <c r="AI74" s="71"/>
      <c r="AJ74" s="71"/>
      <c r="AK74" s="71"/>
      <c r="AL74" s="71"/>
      <c r="AM74" s="71"/>
      <c r="AN74" s="71"/>
      <c r="AO74" s="71"/>
      <c r="AP74" s="71"/>
      <c r="AQ74" s="71"/>
      <c r="AR74" s="71"/>
      <c r="AS74" s="71"/>
      <c r="AT74" s="71"/>
      <c r="AU74" s="71"/>
      <c r="AV74" s="71"/>
      <c r="AW74" s="71"/>
      <c r="AX74" s="71"/>
      <c r="AY74" s="71"/>
      <c r="AZ74" s="71"/>
      <c r="BA74" s="71"/>
      <c r="BB74" s="71"/>
      <c r="BC74" s="71"/>
      <c r="BD74" s="71"/>
      <c r="BE74" s="71"/>
      <c r="BF74" s="71"/>
      <c r="BG74" s="71"/>
      <c r="BH74" s="71"/>
      <c r="BI74" s="71"/>
      <c r="BJ74" s="71"/>
      <c r="BK74" s="71"/>
      <c r="BL74" s="71"/>
      <c r="BM74" s="71"/>
      <c r="BN74" s="71"/>
      <c r="BO74" s="71"/>
      <c r="BP74" s="71"/>
      <c r="BQ74" s="71"/>
      <c r="BR74" s="71"/>
      <c r="BS74" s="71"/>
      <c r="BT74" s="71"/>
      <c r="BU74" s="71"/>
      <c r="BV74" s="71"/>
      <c r="BW74" s="71"/>
      <c r="BX74" s="71"/>
      <c r="BY74" s="71"/>
      <c r="BZ74" s="71"/>
      <c r="CA74" s="71"/>
      <c r="CB74" s="71"/>
      <c r="CC74" s="71"/>
      <c r="CD74" s="71"/>
      <c r="CE74" s="71"/>
      <c r="CF74" s="71"/>
      <c r="CG74" s="71"/>
      <c r="CH74" s="71"/>
      <c r="CI74" s="71"/>
      <c r="CJ74" s="71"/>
      <c r="CK74" s="71"/>
      <c r="CL74" s="71"/>
      <c r="CM74" s="71"/>
      <c r="CN74" s="71"/>
      <c r="CO74" s="71"/>
      <c r="CP74" s="71"/>
      <c r="CQ74" s="71"/>
      <c r="CR74" s="71"/>
      <c r="CS74" s="71"/>
      <c r="CT74" s="71"/>
      <c r="CU74" s="71"/>
      <c r="CV74" s="71"/>
      <c r="CW74" s="71"/>
      <c r="CX74" s="71"/>
      <c r="CY74" s="71"/>
      <c r="CZ74" s="71"/>
      <c r="DA74" s="71"/>
      <c r="DB74" s="71"/>
      <c r="DC74" s="71"/>
      <c r="DD74" s="71"/>
      <c r="DE74" s="71"/>
      <c r="DF74" s="71"/>
      <c r="DG74" s="71"/>
      <c r="DH74" s="71"/>
      <c r="DI74" s="71"/>
      <c r="DJ74" s="71"/>
      <c r="DK74" s="71"/>
    </row>
    <row r="75" spans="31:115" s="11" customFormat="1" x14ac:dyDescent="0.3">
      <c r="AE75" s="16"/>
      <c r="AF75" s="71"/>
      <c r="AG75" s="71"/>
      <c r="AH75" s="71"/>
      <c r="AI75" s="71"/>
      <c r="AJ75" s="71"/>
      <c r="AK75" s="71"/>
      <c r="AL75" s="71"/>
      <c r="AM75" s="71"/>
      <c r="AN75" s="71"/>
      <c r="AO75" s="71"/>
      <c r="AP75" s="71"/>
      <c r="AQ75" s="71"/>
      <c r="AR75" s="71"/>
      <c r="AS75" s="71"/>
      <c r="AT75" s="71"/>
      <c r="AU75" s="71"/>
      <c r="AV75" s="71"/>
      <c r="AW75" s="71"/>
      <c r="AX75" s="71"/>
      <c r="AY75" s="71"/>
      <c r="AZ75" s="71"/>
      <c r="BA75" s="71"/>
      <c r="BB75" s="71"/>
      <c r="BC75" s="71"/>
      <c r="BD75" s="71"/>
      <c r="BE75" s="71"/>
      <c r="BF75" s="71"/>
      <c r="BG75" s="71"/>
      <c r="BH75" s="71"/>
      <c r="BI75" s="71"/>
      <c r="BJ75" s="71"/>
      <c r="BK75" s="71"/>
      <c r="BL75" s="71"/>
      <c r="BM75" s="71"/>
      <c r="BN75" s="71"/>
      <c r="BO75" s="71"/>
      <c r="BP75" s="71"/>
      <c r="BQ75" s="71"/>
      <c r="BR75" s="71"/>
      <c r="BS75" s="71"/>
      <c r="BT75" s="71"/>
      <c r="BU75" s="71"/>
      <c r="BV75" s="71"/>
      <c r="BW75" s="71"/>
      <c r="BX75" s="71"/>
      <c r="BY75" s="71"/>
      <c r="BZ75" s="71"/>
      <c r="CA75" s="71"/>
      <c r="CB75" s="71"/>
      <c r="CC75" s="71"/>
      <c r="CD75" s="71"/>
      <c r="CE75" s="71"/>
      <c r="CF75" s="71"/>
      <c r="CG75" s="71"/>
      <c r="CH75" s="71"/>
      <c r="CI75" s="71"/>
      <c r="CJ75" s="71"/>
      <c r="CK75" s="71"/>
      <c r="CL75" s="71"/>
      <c r="CM75" s="71"/>
      <c r="CN75" s="71"/>
      <c r="CO75" s="71"/>
      <c r="CP75" s="71"/>
      <c r="CQ75" s="71"/>
      <c r="CR75" s="71"/>
      <c r="CS75" s="71"/>
      <c r="CT75" s="71"/>
      <c r="CU75" s="71"/>
      <c r="CV75" s="71"/>
      <c r="CW75" s="71"/>
      <c r="CX75" s="71"/>
      <c r="CY75" s="71"/>
      <c r="CZ75" s="71"/>
      <c r="DA75" s="71"/>
      <c r="DB75" s="71"/>
      <c r="DC75" s="71"/>
      <c r="DD75" s="71"/>
      <c r="DE75" s="71"/>
      <c r="DF75" s="71"/>
      <c r="DG75" s="71"/>
      <c r="DH75" s="71"/>
      <c r="DI75" s="71"/>
      <c r="DJ75" s="71"/>
      <c r="DK75" s="71"/>
    </row>
    <row r="76" spans="31:115" s="11" customFormat="1" x14ac:dyDescent="0.3">
      <c r="AE76" s="16"/>
      <c r="AF76" s="71"/>
      <c r="AG76" s="71"/>
      <c r="AH76" s="71"/>
      <c r="AI76" s="71"/>
      <c r="AJ76" s="71"/>
      <c r="AK76" s="71"/>
      <c r="AL76" s="71"/>
      <c r="AM76" s="71"/>
      <c r="AN76" s="71"/>
      <c r="AO76" s="71"/>
      <c r="AP76" s="71"/>
      <c r="AQ76" s="71"/>
      <c r="AR76" s="71"/>
      <c r="AS76" s="71"/>
      <c r="AT76" s="71"/>
      <c r="AU76" s="71"/>
      <c r="AV76" s="71"/>
      <c r="AW76" s="71"/>
      <c r="AX76" s="71"/>
      <c r="AY76" s="71"/>
      <c r="AZ76" s="71"/>
      <c r="BA76" s="71"/>
      <c r="BB76" s="71"/>
      <c r="BC76" s="71"/>
      <c r="BD76" s="71"/>
      <c r="BE76" s="71"/>
      <c r="BF76" s="71"/>
      <c r="BG76" s="71"/>
      <c r="BH76" s="71"/>
      <c r="BI76" s="71"/>
      <c r="BJ76" s="71"/>
      <c r="BK76" s="71"/>
      <c r="BL76" s="71"/>
      <c r="BM76" s="71"/>
      <c r="BN76" s="71"/>
      <c r="BO76" s="71"/>
      <c r="BP76" s="71"/>
      <c r="BQ76" s="71"/>
      <c r="BR76" s="71"/>
      <c r="BS76" s="71"/>
      <c r="BT76" s="71"/>
      <c r="BU76" s="71"/>
      <c r="BV76" s="71"/>
      <c r="BW76" s="71"/>
      <c r="BX76" s="71"/>
      <c r="BY76" s="71"/>
      <c r="BZ76" s="71"/>
      <c r="CA76" s="71"/>
      <c r="CB76" s="71"/>
      <c r="CC76" s="71"/>
      <c r="CD76" s="71"/>
      <c r="CE76" s="71"/>
      <c r="CF76" s="71"/>
      <c r="CG76" s="71"/>
      <c r="CH76" s="71"/>
      <c r="CI76" s="71"/>
      <c r="CJ76" s="71"/>
      <c r="CK76" s="71"/>
      <c r="CL76" s="71"/>
      <c r="CM76" s="71"/>
      <c r="CN76" s="71"/>
      <c r="CO76" s="71"/>
      <c r="CP76" s="71"/>
      <c r="CQ76" s="71"/>
      <c r="CR76" s="71"/>
      <c r="CS76" s="71"/>
      <c r="CT76" s="71"/>
      <c r="CU76" s="71"/>
      <c r="CV76" s="71"/>
      <c r="CW76" s="71"/>
      <c r="CX76" s="71"/>
      <c r="CY76" s="71"/>
      <c r="CZ76" s="71"/>
      <c r="DA76" s="71"/>
      <c r="DB76" s="71"/>
      <c r="DC76" s="71"/>
      <c r="DD76" s="71"/>
      <c r="DE76" s="71"/>
      <c r="DF76" s="71"/>
      <c r="DG76" s="71"/>
      <c r="DH76" s="71"/>
      <c r="DI76" s="71"/>
      <c r="DJ76" s="71"/>
      <c r="DK76" s="71"/>
    </row>
    <row r="77" spans="31:115" s="11" customFormat="1" x14ac:dyDescent="0.3">
      <c r="AE77" s="16"/>
      <c r="AF77" s="71"/>
      <c r="AG77" s="71"/>
      <c r="AH77" s="71"/>
      <c r="AI77" s="71"/>
      <c r="AJ77" s="71"/>
      <c r="AK77" s="71"/>
      <c r="AL77" s="71"/>
      <c r="AM77" s="71"/>
      <c r="AN77" s="71"/>
      <c r="AO77" s="71"/>
      <c r="AP77" s="71"/>
      <c r="AQ77" s="71"/>
      <c r="AR77" s="71"/>
      <c r="AS77" s="71"/>
      <c r="AT77" s="71"/>
      <c r="AU77" s="71"/>
      <c r="AV77" s="71"/>
      <c r="AW77" s="71"/>
      <c r="AX77" s="71"/>
      <c r="AY77" s="71"/>
      <c r="AZ77" s="71"/>
      <c r="BA77" s="71"/>
      <c r="BB77" s="71"/>
      <c r="BC77" s="71"/>
      <c r="BD77" s="71"/>
      <c r="BE77" s="71"/>
      <c r="BF77" s="71"/>
      <c r="BG77" s="71"/>
      <c r="BH77" s="71"/>
      <c r="BI77" s="71"/>
      <c r="BJ77" s="71"/>
      <c r="BK77" s="71"/>
      <c r="BL77" s="71"/>
      <c r="BM77" s="71"/>
      <c r="BN77" s="71"/>
      <c r="BO77" s="71"/>
      <c r="BP77" s="71"/>
      <c r="BQ77" s="71"/>
      <c r="BR77" s="71"/>
      <c r="BS77" s="71"/>
      <c r="BT77" s="71"/>
      <c r="BU77" s="71"/>
      <c r="BV77" s="71"/>
      <c r="BW77" s="71"/>
      <c r="BX77" s="71"/>
      <c r="BY77" s="71"/>
      <c r="BZ77" s="71"/>
      <c r="CA77" s="71"/>
      <c r="CB77" s="71"/>
      <c r="CC77" s="71"/>
      <c r="CD77" s="71"/>
      <c r="CE77" s="71"/>
      <c r="CF77" s="71"/>
      <c r="CG77" s="71"/>
      <c r="CH77" s="71"/>
      <c r="CI77" s="71"/>
      <c r="CJ77" s="71"/>
      <c r="CK77" s="71"/>
      <c r="CL77" s="71"/>
      <c r="CM77" s="71"/>
      <c r="CN77" s="71"/>
      <c r="CO77" s="71"/>
      <c r="CP77" s="71"/>
      <c r="CQ77" s="71"/>
      <c r="CR77" s="71"/>
      <c r="CS77" s="71"/>
      <c r="CT77" s="71"/>
      <c r="CU77" s="71"/>
      <c r="CV77" s="71"/>
      <c r="CW77" s="71"/>
      <c r="CX77" s="71"/>
      <c r="CY77" s="71"/>
      <c r="CZ77" s="71"/>
      <c r="DA77" s="71"/>
      <c r="DB77" s="71"/>
      <c r="DC77" s="71"/>
      <c r="DD77" s="71"/>
      <c r="DE77" s="71"/>
      <c r="DF77" s="71"/>
      <c r="DG77" s="71"/>
      <c r="DH77" s="71"/>
      <c r="DI77" s="71"/>
      <c r="DJ77" s="71"/>
      <c r="DK77" s="71"/>
    </row>
    <row r="78" spans="31:115" s="11" customFormat="1" x14ac:dyDescent="0.3">
      <c r="AE78" s="16"/>
      <c r="AF78" s="71"/>
      <c r="AG78" s="71"/>
      <c r="AH78" s="71"/>
      <c r="AI78" s="71"/>
      <c r="AJ78" s="71"/>
      <c r="AK78" s="71"/>
      <c r="AL78" s="71"/>
      <c r="AM78" s="71"/>
      <c r="AN78" s="71"/>
      <c r="AO78" s="71"/>
      <c r="AP78" s="71"/>
      <c r="AQ78" s="71"/>
      <c r="AR78" s="71"/>
      <c r="AS78" s="71"/>
      <c r="AT78" s="71"/>
      <c r="AU78" s="71"/>
      <c r="AV78" s="71"/>
      <c r="AW78" s="71"/>
      <c r="AX78" s="71"/>
      <c r="AY78" s="71"/>
      <c r="AZ78" s="71"/>
      <c r="BA78" s="71"/>
      <c r="BB78" s="71"/>
      <c r="BC78" s="71"/>
      <c r="BD78" s="71"/>
      <c r="BE78" s="71"/>
      <c r="BF78" s="71"/>
      <c r="BG78" s="71"/>
      <c r="BH78" s="71"/>
      <c r="BI78" s="71"/>
      <c r="BJ78" s="71"/>
      <c r="BK78" s="71"/>
      <c r="BL78" s="71"/>
      <c r="BM78" s="71"/>
      <c r="BN78" s="71"/>
      <c r="BO78" s="71"/>
      <c r="BP78" s="71"/>
      <c r="BQ78" s="71"/>
      <c r="BR78" s="71"/>
      <c r="BS78" s="71"/>
      <c r="BT78" s="71"/>
      <c r="BU78" s="71"/>
      <c r="BV78" s="71"/>
      <c r="BW78" s="71"/>
      <c r="BX78" s="71"/>
      <c r="BY78" s="71"/>
      <c r="BZ78" s="71"/>
      <c r="CA78" s="71"/>
      <c r="CB78" s="71"/>
      <c r="CC78" s="71"/>
      <c r="CD78" s="71"/>
      <c r="CE78" s="71"/>
      <c r="CF78" s="71"/>
      <c r="CG78" s="71"/>
      <c r="CH78" s="71"/>
      <c r="CI78" s="71"/>
      <c r="CJ78" s="71"/>
      <c r="CK78" s="71"/>
      <c r="CL78" s="71"/>
      <c r="CM78" s="71"/>
      <c r="CN78" s="71"/>
      <c r="CO78" s="71"/>
      <c r="CP78" s="71"/>
      <c r="CQ78" s="71"/>
      <c r="CR78" s="71"/>
      <c r="CS78" s="71"/>
      <c r="CT78" s="71"/>
      <c r="CU78" s="71"/>
      <c r="CV78" s="71"/>
      <c r="CW78" s="71"/>
      <c r="CX78" s="71"/>
      <c r="CY78" s="71"/>
      <c r="CZ78" s="71"/>
      <c r="DA78" s="71"/>
      <c r="DB78" s="71"/>
      <c r="DC78" s="71"/>
      <c r="DD78" s="71"/>
      <c r="DE78" s="71"/>
      <c r="DF78" s="71"/>
      <c r="DG78" s="71"/>
      <c r="DH78" s="71"/>
      <c r="DI78" s="71"/>
      <c r="DJ78" s="71"/>
      <c r="DK78" s="71"/>
    </row>
    <row r="79" spans="31:115" s="11" customFormat="1" x14ac:dyDescent="0.3">
      <c r="AE79" s="16"/>
      <c r="AF79" s="71"/>
      <c r="AG79" s="71"/>
      <c r="AH79" s="71"/>
      <c r="AI79" s="71"/>
      <c r="AJ79" s="71"/>
      <c r="AK79" s="71"/>
      <c r="AL79" s="71"/>
      <c r="AM79" s="71"/>
      <c r="AN79" s="71"/>
      <c r="AO79" s="71"/>
      <c r="AP79" s="71"/>
      <c r="AQ79" s="71"/>
      <c r="AR79" s="71"/>
      <c r="AS79" s="71"/>
      <c r="AT79" s="71"/>
      <c r="AU79" s="71"/>
      <c r="AV79" s="71"/>
      <c r="AW79" s="71"/>
      <c r="AX79" s="71"/>
      <c r="AY79" s="71"/>
      <c r="AZ79" s="71"/>
      <c r="BA79" s="71"/>
      <c r="BB79" s="71"/>
      <c r="BC79" s="71"/>
      <c r="BD79" s="71"/>
      <c r="BE79" s="71"/>
      <c r="BF79" s="71"/>
      <c r="BG79" s="71"/>
      <c r="BH79" s="71"/>
      <c r="BI79" s="71"/>
      <c r="BJ79" s="71"/>
      <c r="BK79" s="71"/>
      <c r="BL79" s="71"/>
      <c r="BM79" s="71"/>
      <c r="BN79" s="71"/>
      <c r="BO79" s="71"/>
      <c r="BP79" s="71"/>
      <c r="BQ79" s="71"/>
      <c r="BR79" s="71"/>
      <c r="BS79" s="71"/>
      <c r="BT79" s="71"/>
      <c r="BU79" s="71"/>
      <c r="BV79" s="71"/>
      <c r="BW79" s="71"/>
      <c r="BX79" s="71"/>
      <c r="BY79" s="71"/>
      <c r="BZ79" s="71"/>
      <c r="CA79" s="71"/>
      <c r="CB79" s="71"/>
      <c r="CC79" s="71"/>
      <c r="CD79" s="71"/>
      <c r="CE79" s="71"/>
      <c r="CF79" s="71"/>
      <c r="CG79" s="71"/>
      <c r="CH79" s="71"/>
      <c r="CI79" s="71"/>
      <c r="CJ79" s="71"/>
      <c r="CK79" s="71"/>
      <c r="CL79" s="71"/>
      <c r="CM79" s="71"/>
      <c r="CN79" s="71"/>
      <c r="CO79" s="71"/>
      <c r="CP79" s="71"/>
      <c r="CQ79" s="71"/>
      <c r="CR79" s="71"/>
      <c r="CS79" s="71"/>
      <c r="CT79" s="71"/>
      <c r="CU79" s="71"/>
      <c r="CV79" s="71"/>
      <c r="CW79" s="71"/>
      <c r="CX79" s="71"/>
      <c r="CY79" s="71"/>
      <c r="CZ79" s="71"/>
      <c r="DA79" s="71"/>
      <c r="DB79" s="71"/>
      <c r="DC79" s="71"/>
      <c r="DD79" s="71"/>
      <c r="DE79" s="71"/>
      <c r="DF79" s="71"/>
      <c r="DG79" s="71"/>
      <c r="DH79" s="71"/>
      <c r="DI79" s="71"/>
      <c r="DJ79" s="71"/>
      <c r="DK79" s="71"/>
    </row>
    <row r="80" spans="31:115" s="11" customFormat="1" x14ac:dyDescent="0.3">
      <c r="AE80" s="16"/>
      <c r="AF80" s="71"/>
      <c r="AG80" s="71"/>
      <c r="AH80" s="71"/>
      <c r="AI80" s="71"/>
      <c r="AJ80" s="71"/>
      <c r="AK80" s="71"/>
      <c r="AL80" s="71"/>
      <c r="AM80" s="71"/>
      <c r="AN80" s="71"/>
      <c r="AO80" s="71"/>
      <c r="AP80" s="71"/>
      <c r="AQ80" s="71"/>
      <c r="AR80" s="71"/>
      <c r="AS80" s="71"/>
      <c r="AT80" s="71"/>
      <c r="AU80" s="71"/>
      <c r="AV80" s="71"/>
      <c r="AW80" s="71"/>
      <c r="AX80" s="71"/>
      <c r="AY80" s="71"/>
      <c r="AZ80" s="71"/>
      <c r="BA80" s="71"/>
      <c r="BB80" s="71"/>
      <c r="BC80" s="71"/>
      <c r="BD80" s="71"/>
      <c r="BE80" s="71"/>
      <c r="BF80" s="71"/>
      <c r="BG80" s="71"/>
      <c r="BH80" s="71"/>
      <c r="BI80" s="71"/>
      <c r="BJ80" s="71"/>
      <c r="BK80" s="71"/>
      <c r="BL80" s="71"/>
      <c r="BM80" s="71"/>
      <c r="BN80" s="71"/>
      <c r="BO80" s="71"/>
      <c r="BP80" s="71"/>
      <c r="BQ80" s="71"/>
      <c r="BR80" s="71"/>
      <c r="BS80" s="71"/>
      <c r="BT80" s="71"/>
      <c r="BU80" s="71"/>
      <c r="BV80" s="71"/>
      <c r="BW80" s="71"/>
      <c r="BX80" s="71"/>
      <c r="BY80" s="71"/>
      <c r="BZ80" s="71"/>
      <c r="CA80" s="71"/>
      <c r="CB80" s="71"/>
      <c r="CC80" s="71"/>
      <c r="CD80" s="71"/>
      <c r="CE80" s="71"/>
      <c r="CF80" s="71"/>
      <c r="CG80" s="71"/>
      <c r="CH80" s="71"/>
      <c r="CI80" s="71"/>
      <c r="CJ80" s="71"/>
      <c r="CK80" s="71"/>
      <c r="CL80" s="71"/>
      <c r="CM80" s="71"/>
      <c r="CN80" s="71"/>
      <c r="CO80" s="71"/>
      <c r="CP80" s="71"/>
      <c r="CQ80" s="71"/>
      <c r="CR80" s="71"/>
      <c r="CS80" s="71"/>
      <c r="CT80" s="71"/>
      <c r="CU80" s="71"/>
      <c r="CV80" s="71"/>
      <c r="CW80" s="71"/>
      <c r="CX80" s="71"/>
      <c r="CY80" s="71"/>
      <c r="CZ80" s="71"/>
      <c r="DA80" s="71"/>
      <c r="DB80" s="71"/>
      <c r="DC80" s="71"/>
      <c r="DD80" s="71"/>
      <c r="DE80" s="71"/>
      <c r="DF80" s="71"/>
      <c r="DG80" s="71"/>
      <c r="DH80" s="71"/>
      <c r="DI80" s="71"/>
      <c r="DJ80" s="71"/>
      <c r="DK80" s="71"/>
    </row>
    <row r="81" spans="31:115" s="11" customFormat="1" x14ac:dyDescent="0.3">
      <c r="AE81" s="16"/>
      <c r="AF81" s="71"/>
      <c r="AG81" s="71"/>
      <c r="AH81" s="71"/>
      <c r="AI81" s="71"/>
      <c r="AJ81" s="71"/>
      <c r="AK81" s="71"/>
      <c r="AL81" s="71"/>
      <c r="AM81" s="71"/>
      <c r="AN81" s="71"/>
      <c r="AO81" s="71"/>
      <c r="AP81" s="71"/>
      <c r="AQ81" s="71"/>
      <c r="AR81" s="71"/>
      <c r="AS81" s="71"/>
      <c r="AT81" s="71"/>
      <c r="AU81" s="71"/>
      <c r="AV81" s="71"/>
      <c r="AW81" s="71"/>
      <c r="AX81" s="71"/>
      <c r="AY81" s="71"/>
      <c r="AZ81" s="71"/>
      <c r="BA81" s="71"/>
      <c r="BB81" s="71"/>
      <c r="BC81" s="71"/>
      <c r="BD81" s="71"/>
      <c r="BE81" s="71"/>
      <c r="BF81" s="71"/>
      <c r="BG81" s="71"/>
      <c r="BH81" s="71"/>
      <c r="BI81" s="71"/>
      <c r="BJ81" s="71"/>
      <c r="BK81" s="71"/>
      <c r="BL81" s="71"/>
      <c r="BM81" s="71"/>
      <c r="BN81" s="71"/>
      <c r="BO81" s="71"/>
      <c r="BP81" s="71"/>
      <c r="BQ81" s="71"/>
      <c r="BR81" s="71"/>
      <c r="BS81" s="71"/>
      <c r="BT81" s="71"/>
      <c r="BU81" s="71"/>
      <c r="BV81" s="71"/>
      <c r="BW81" s="71"/>
      <c r="BX81" s="71"/>
      <c r="BY81" s="71"/>
      <c r="BZ81" s="71"/>
      <c r="CA81" s="71"/>
      <c r="CB81" s="71"/>
      <c r="CC81" s="71"/>
      <c r="CD81" s="71"/>
      <c r="CE81" s="71"/>
      <c r="CF81" s="71"/>
      <c r="CG81" s="71"/>
      <c r="CH81" s="71"/>
      <c r="CI81" s="71"/>
      <c r="CJ81" s="71"/>
      <c r="CK81" s="71"/>
      <c r="CL81" s="71"/>
      <c r="CM81" s="71"/>
      <c r="CN81" s="71"/>
      <c r="CO81" s="71"/>
      <c r="CP81" s="71"/>
      <c r="CQ81" s="71"/>
      <c r="CR81" s="71"/>
      <c r="CS81" s="71"/>
      <c r="CT81" s="71"/>
      <c r="CU81" s="71"/>
      <c r="CV81" s="71"/>
      <c r="CW81" s="71"/>
      <c r="CX81" s="71"/>
      <c r="CY81" s="71"/>
      <c r="CZ81" s="71"/>
      <c r="DA81" s="71"/>
      <c r="DB81" s="71"/>
      <c r="DC81" s="71"/>
      <c r="DD81" s="71"/>
      <c r="DE81" s="71"/>
      <c r="DF81" s="71"/>
      <c r="DG81" s="71"/>
      <c r="DH81" s="71"/>
      <c r="DI81" s="71"/>
      <c r="DJ81" s="71"/>
      <c r="DK81" s="71"/>
    </row>
    <row r="82" spans="31:115" s="11" customFormat="1" x14ac:dyDescent="0.3">
      <c r="AE82" s="16"/>
      <c r="AF82" s="71"/>
      <c r="AG82" s="71"/>
      <c r="AH82" s="71"/>
      <c r="AI82" s="71"/>
      <c r="AJ82" s="71"/>
      <c r="AK82" s="71"/>
      <c r="AL82" s="71"/>
      <c r="AM82" s="71"/>
      <c r="AN82" s="71"/>
      <c r="AO82" s="71"/>
      <c r="AP82" s="71"/>
      <c r="AQ82" s="71"/>
      <c r="AR82" s="71"/>
      <c r="AS82" s="71"/>
      <c r="AT82" s="71"/>
      <c r="AU82" s="71"/>
      <c r="AV82" s="71"/>
      <c r="AW82" s="71"/>
      <c r="AX82" s="71"/>
      <c r="AY82" s="71"/>
      <c r="AZ82" s="71"/>
      <c r="BA82" s="71"/>
      <c r="BB82" s="71"/>
      <c r="BC82" s="71"/>
      <c r="BD82" s="71"/>
      <c r="BE82" s="71"/>
      <c r="BF82" s="71"/>
      <c r="BG82" s="71"/>
      <c r="BH82" s="71"/>
      <c r="BI82" s="71"/>
      <c r="BJ82" s="71"/>
      <c r="BK82" s="71"/>
      <c r="BL82" s="71"/>
      <c r="BM82" s="71"/>
      <c r="BN82" s="71"/>
      <c r="BO82" s="71"/>
      <c r="BP82" s="71"/>
      <c r="BQ82" s="71"/>
      <c r="BR82" s="71"/>
      <c r="BS82" s="71"/>
      <c r="BT82" s="71"/>
      <c r="BU82" s="71"/>
      <c r="BV82" s="71"/>
      <c r="BW82" s="71"/>
      <c r="BX82" s="71"/>
      <c r="BY82" s="71"/>
      <c r="BZ82" s="71"/>
      <c r="CA82" s="71"/>
      <c r="CB82" s="71"/>
      <c r="CC82" s="71"/>
      <c r="CD82" s="71"/>
      <c r="CE82" s="71"/>
      <c r="CF82" s="71"/>
      <c r="CG82" s="71"/>
      <c r="CH82" s="71"/>
      <c r="CI82" s="71"/>
      <c r="CJ82" s="71"/>
      <c r="CK82" s="71"/>
      <c r="CL82" s="71"/>
      <c r="CM82" s="71"/>
      <c r="CN82" s="71"/>
      <c r="CO82" s="71"/>
      <c r="CP82" s="71"/>
      <c r="CQ82" s="71"/>
      <c r="CR82" s="71"/>
      <c r="CS82" s="71"/>
      <c r="CT82" s="71"/>
      <c r="CU82" s="71"/>
      <c r="CV82" s="71"/>
      <c r="CW82" s="71"/>
      <c r="CX82" s="71"/>
      <c r="CY82" s="71"/>
      <c r="CZ82" s="71"/>
      <c r="DA82" s="71"/>
      <c r="DB82" s="71"/>
      <c r="DC82" s="71"/>
      <c r="DD82" s="71"/>
      <c r="DE82" s="71"/>
      <c r="DF82" s="71"/>
      <c r="DG82" s="71"/>
      <c r="DH82" s="71"/>
      <c r="DI82" s="71"/>
      <c r="DJ82" s="71"/>
      <c r="DK82" s="71"/>
    </row>
    <row r="83" spans="31:115" s="11" customFormat="1" x14ac:dyDescent="0.3">
      <c r="AE83" s="16"/>
      <c r="AF83" s="71"/>
      <c r="AG83" s="71"/>
      <c r="AH83" s="71"/>
      <c r="AI83" s="71"/>
      <c r="AJ83" s="71"/>
      <c r="AK83" s="71"/>
      <c r="AL83" s="71"/>
      <c r="AM83" s="71"/>
      <c r="AN83" s="71"/>
      <c r="AO83" s="71"/>
      <c r="AP83" s="71"/>
      <c r="AQ83" s="71"/>
      <c r="AR83" s="71"/>
      <c r="AS83" s="71"/>
      <c r="AT83" s="71"/>
      <c r="AU83" s="71"/>
      <c r="AV83" s="71"/>
      <c r="AW83" s="71"/>
      <c r="AX83" s="71"/>
      <c r="AY83" s="71"/>
      <c r="AZ83" s="71"/>
      <c r="BA83" s="71"/>
      <c r="BB83" s="71"/>
      <c r="BC83" s="71"/>
      <c r="BD83" s="71"/>
      <c r="BE83" s="71"/>
      <c r="BF83" s="71"/>
      <c r="BG83" s="71"/>
      <c r="BH83" s="71"/>
      <c r="BI83" s="71"/>
      <c r="BJ83" s="71"/>
      <c r="BK83" s="71"/>
      <c r="BL83" s="71"/>
      <c r="BM83" s="71"/>
      <c r="BN83" s="71"/>
      <c r="BO83" s="71"/>
      <c r="BP83" s="71"/>
      <c r="BQ83" s="71"/>
      <c r="BR83" s="71"/>
      <c r="BS83" s="71"/>
      <c r="BT83" s="71"/>
      <c r="BU83" s="71"/>
      <c r="BV83" s="71"/>
      <c r="BW83" s="71"/>
      <c r="BX83" s="71"/>
      <c r="BY83" s="71"/>
      <c r="BZ83" s="71"/>
      <c r="CA83" s="71"/>
      <c r="CB83" s="71"/>
      <c r="CC83" s="71"/>
      <c r="CD83" s="71"/>
      <c r="CE83" s="71"/>
      <c r="CF83" s="71"/>
      <c r="CG83" s="71"/>
      <c r="CH83" s="71"/>
      <c r="CI83" s="71"/>
      <c r="CJ83" s="71"/>
      <c r="CK83" s="71"/>
      <c r="CL83" s="71"/>
      <c r="CM83" s="71"/>
      <c r="CN83" s="71"/>
      <c r="CO83" s="71"/>
      <c r="CP83" s="71"/>
      <c r="CQ83" s="71"/>
      <c r="CR83" s="71"/>
      <c r="CS83" s="71"/>
      <c r="CT83" s="71"/>
      <c r="CU83" s="71"/>
      <c r="CV83" s="71"/>
      <c r="CW83" s="71"/>
      <c r="CX83" s="71"/>
      <c r="CY83" s="71"/>
      <c r="CZ83" s="71"/>
      <c r="DA83" s="71"/>
      <c r="DB83" s="71"/>
      <c r="DC83" s="71"/>
      <c r="DD83" s="71"/>
      <c r="DE83" s="71"/>
      <c r="DF83" s="71"/>
      <c r="DG83" s="71"/>
      <c r="DH83" s="71"/>
      <c r="DI83" s="71"/>
      <c r="DJ83" s="71"/>
      <c r="DK83" s="71"/>
    </row>
    <row r="84" spans="31:115" s="11" customFormat="1" x14ac:dyDescent="0.3">
      <c r="AE84" s="16"/>
      <c r="AF84" s="71"/>
      <c r="AG84" s="71"/>
      <c r="AH84" s="71"/>
      <c r="AI84" s="71"/>
      <c r="AJ84" s="71"/>
      <c r="AK84" s="71"/>
      <c r="AL84" s="71"/>
      <c r="AM84" s="71"/>
      <c r="AN84" s="71"/>
      <c r="AO84" s="71"/>
      <c r="AP84" s="71"/>
      <c r="AQ84" s="71"/>
      <c r="AR84" s="71"/>
      <c r="AS84" s="71"/>
      <c r="AT84" s="71"/>
      <c r="AU84" s="71"/>
      <c r="AV84" s="71"/>
      <c r="AW84" s="71"/>
      <c r="AX84" s="71"/>
      <c r="AY84" s="71"/>
      <c r="AZ84" s="71"/>
      <c r="BA84" s="71"/>
      <c r="BB84" s="71"/>
      <c r="BC84" s="71"/>
      <c r="BD84" s="71"/>
      <c r="BE84" s="71"/>
      <c r="BF84" s="71"/>
      <c r="BG84" s="71"/>
      <c r="BH84" s="71"/>
      <c r="BI84" s="71"/>
      <c r="BJ84" s="71"/>
      <c r="BK84" s="71"/>
      <c r="BL84" s="71"/>
      <c r="BM84" s="71"/>
      <c r="BN84" s="71"/>
      <c r="BO84" s="71"/>
      <c r="BP84" s="71"/>
      <c r="BQ84" s="71"/>
      <c r="BR84" s="71"/>
      <c r="BS84" s="71"/>
      <c r="BT84" s="71"/>
      <c r="BU84" s="71"/>
      <c r="BV84" s="71"/>
      <c r="BW84" s="71"/>
      <c r="BX84" s="71"/>
      <c r="BY84" s="71"/>
      <c r="BZ84" s="71"/>
      <c r="CA84" s="71"/>
      <c r="CB84" s="71"/>
      <c r="CC84" s="71"/>
      <c r="CD84" s="71"/>
      <c r="CE84" s="71"/>
      <c r="CF84" s="71"/>
      <c r="CG84" s="71"/>
      <c r="CH84" s="71"/>
      <c r="CI84" s="71"/>
      <c r="CJ84" s="71"/>
      <c r="CK84" s="71"/>
      <c r="CL84" s="71"/>
      <c r="CM84" s="71"/>
      <c r="CN84" s="71"/>
      <c r="CO84" s="71"/>
      <c r="CP84" s="71"/>
      <c r="CQ84" s="71"/>
      <c r="CR84" s="71"/>
      <c r="CS84" s="71"/>
      <c r="CT84" s="71"/>
      <c r="CU84" s="71"/>
      <c r="CV84" s="71"/>
      <c r="CW84" s="71"/>
      <c r="CX84" s="71"/>
      <c r="CY84" s="71"/>
      <c r="CZ84" s="71"/>
      <c r="DA84" s="71"/>
      <c r="DB84" s="71"/>
      <c r="DC84" s="71"/>
      <c r="DD84" s="71"/>
      <c r="DE84" s="71"/>
      <c r="DF84" s="71"/>
      <c r="DG84" s="71"/>
      <c r="DH84" s="71"/>
      <c r="DI84" s="71"/>
      <c r="DJ84" s="71"/>
      <c r="DK84" s="71"/>
    </row>
    <row r="85" spans="31:115" s="11" customFormat="1" x14ac:dyDescent="0.3">
      <c r="AE85" s="16"/>
      <c r="AF85" s="71"/>
      <c r="AG85" s="71"/>
      <c r="AH85" s="71"/>
      <c r="AI85" s="71"/>
      <c r="AJ85" s="71"/>
      <c r="AK85" s="71"/>
      <c r="AL85" s="71"/>
      <c r="AM85" s="71"/>
      <c r="AN85" s="71"/>
      <c r="AO85" s="71"/>
      <c r="AP85" s="71"/>
      <c r="AQ85" s="71"/>
      <c r="AR85" s="71"/>
      <c r="AS85" s="71"/>
      <c r="AT85" s="71"/>
      <c r="AU85" s="71"/>
      <c r="AV85" s="71"/>
      <c r="AW85" s="71"/>
      <c r="AX85" s="71"/>
      <c r="AY85" s="71"/>
      <c r="AZ85" s="71"/>
      <c r="BA85" s="71"/>
      <c r="BB85" s="71"/>
      <c r="BC85" s="71"/>
      <c r="BD85" s="71"/>
      <c r="BE85" s="71"/>
      <c r="BF85" s="71"/>
      <c r="BG85" s="71"/>
      <c r="BH85" s="71"/>
      <c r="BI85" s="71"/>
      <c r="BJ85" s="71"/>
      <c r="BK85" s="71"/>
      <c r="BL85" s="71"/>
      <c r="BM85" s="71"/>
      <c r="BN85" s="71"/>
      <c r="BO85" s="71"/>
      <c r="BP85" s="71"/>
      <c r="BQ85" s="71"/>
      <c r="BR85" s="71"/>
      <c r="BS85" s="71"/>
      <c r="BT85" s="71"/>
      <c r="BU85" s="71"/>
      <c r="BV85" s="71"/>
      <c r="BW85" s="71"/>
      <c r="BX85" s="71"/>
      <c r="BY85" s="71"/>
      <c r="BZ85" s="71"/>
      <c r="CA85" s="71"/>
      <c r="CB85" s="71"/>
      <c r="CC85" s="71"/>
      <c r="CD85" s="71"/>
      <c r="CE85" s="71"/>
      <c r="CF85" s="71"/>
      <c r="CG85" s="71"/>
      <c r="CH85" s="71"/>
      <c r="CI85" s="71"/>
      <c r="CJ85" s="71"/>
      <c r="CK85" s="71"/>
      <c r="CL85" s="71"/>
      <c r="CM85" s="71"/>
      <c r="CN85" s="71"/>
      <c r="CO85" s="71"/>
      <c r="CP85" s="71"/>
      <c r="CQ85" s="71"/>
      <c r="CR85" s="71"/>
      <c r="CS85" s="71"/>
      <c r="CT85" s="71"/>
      <c r="CU85" s="71"/>
      <c r="CV85" s="71"/>
      <c r="CW85" s="71"/>
      <c r="CX85" s="71"/>
      <c r="CY85" s="71"/>
      <c r="CZ85" s="71"/>
      <c r="DA85" s="71"/>
      <c r="DB85" s="71"/>
      <c r="DC85" s="71"/>
      <c r="DD85" s="71"/>
      <c r="DE85" s="71"/>
      <c r="DF85" s="71"/>
      <c r="DG85" s="71"/>
      <c r="DH85" s="71"/>
      <c r="DI85" s="71"/>
      <c r="DJ85" s="71"/>
      <c r="DK85" s="71"/>
    </row>
    <row r="86" spans="31:115" s="11" customFormat="1" x14ac:dyDescent="0.3">
      <c r="AE86" s="16"/>
      <c r="AF86" s="71"/>
      <c r="AG86" s="71"/>
      <c r="AH86" s="71"/>
      <c r="AI86" s="71"/>
      <c r="AJ86" s="71"/>
      <c r="AK86" s="71"/>
      <c r="AL86" s="71"/>
      <c r="AM86" s="71"/>
      <c r="AN86" s="71"/>
      <c r="AO86" s="71"/>
      <c r="AP86" s="71"/>
      <c r="AQ86" s="71"/>
      <c r="AR86" s="71"/>
      <c r="AS86" s="71"/>
      <c r="AT86" s="71"/>
      <c r="AU86" s="71"/>
      <c r="AV86" s="71"/>
      <c r="AW86" s="71"/>
      <c r="AX86" s="71"/>
      <c r="AY86" s="71"/>
      <c r="AZ86" s="71"/>
      <c r="BA86" s="71"/>
      <c r="BB86" s="71"/>
      <c r="BC86" s="71"/>
      <c r="BD86" s="71"/>
      <c r="BE86" s="71"/>
      <c r="BF86" s="71"/>
      <c r="BG86" s="71"/>
      <c r="BH86" s="71"/>
      <c r="BI86" s="71"/>
      <c r="BJ86" s="71"/>
      <c r="BK86" s="71"/>
      <c r="BL86" s="71"/>
      <c r="BM86" s="71"/>
      <c r="BN86" s="71"/>
      <c r="BO86" s="71"/>
      <c r="BP86" s="71"/>
      <c r="BQ86" s="71"/>
      <c r="BR86" s="71"/>
      <c r="BS86" s="71"/>
      <c r="BT86" s="71"/>
      <c r="BU86" s="71"/>
      <c r="BV86" s="71"/>
      <c r="BW86" s="71"/>
      <c r="BX86" s="71"/>
      <c r="BY86" s="71"/>
      <c r="BZ86" s="71"/>
      <c r="CA86" s="71"/>
      <c r="CB86" s="71"/>
      <c r="CC86" s="71"/>
      <c r="CD86" s="71"/>
      <c r="CE86" s="71"/>
      <c r="CF86" s="71"/>
      <c r="CG86" s="71"/>
      <c r="CH86" s="71"/>
      <c r="CI86" s="71"/>
      <c r="CJ86" s="71"/>
      <c r="CK86" s="71"/>
      <c r="CL86" s="71"/>
      <c r="CM86" s="71"/>
      <c r="CN86" s="71"/>
      <c r="CO86" s="71"/>
      <c r="CP86" s="71"/>
      <c r="CQ86" s="71"/>
      <c r="CR86" s="71"/>
      <c r="CS86" s="71"/>
      <c r="CT86" s="71"/>
      <c r="CU86" s="71"/>
      <c r="CV86" s="71"/>
      <c r="CW86" s="71"/>
      <c r="CX86" s="71"/>
      <c r="CY86" s="71"/>
      <c r="CZ86" s="71"/>
      <c r="DA86" s="71"/>
      <c r="DB86" s="71"/>
      <c r="DC86" s="71"/>
      <c r="DD86" s="71"/>
      <c r="DE86" s="71"/>
      <c r="DF86" s="71"/>
      <c r="DG86" s="71"/>
      <c r="DH86" s="71"/>
      <c r="DI86" s="71"/>
      <c r="DJ86" s="71"/>
      <c r="DK86" s="71"/>
    </row>
    <row r="87" spans="31:115" s="11" customFormat="1" x14ac:dyDescent="0.3">
      <c r="AE87" s="16"/>
      <c r="AF87" s="71"/>
      <c r="AG87" s="71"/>
      <c r="AH87" s="71"/>
      <c r="AI87" s="71"/>
      <c r="AJ87" s="71"/>
      <c r="AK87" s="71"/>
      <c r="AL87" s="71"/>
      <c r="AM87" s="71"/>
      <c r="AN87" s="71"/>
      <c r="AO87" s="71"/>
      <c r="AP87" s="71"/>
      <c r="AQ87" s="71"/>
      <c r="AR87" s="71"/>
      <c r="AS87" s="71"/>
      <c r="AT87" s="71"/>
      <c r="AU87" s="71"/>
      <c r="AV87" s="71"/>
      <c r="AW87" s="71"/>
      <c r="AX87" s="71"/>
      <c r="AY87" s="71"/>
      <c r="AZ87" s="71"/>
      <c r="BA87" s="71"/>
      <c r="BB87" s="71"/>
      <c r="BC87" s="71"/>
      <c r="BD87" s="71"/>
      <c r="BE87" s="71"/>
      <c r="BF87" s="71"/>
      <c r="BG87" s="71"/>
      <c r="BH87" s="71"/>
      <c r="BI87" s="71"/>
      <c r="BJ87" s="71"/>
      <c r="BK87" s="71"/>
      <c r="BL87" s="71"/>
      <c r="BM87" s="71"/>
      <c r="BN87" s="71"/>
      <c r="BO87" s="71"/>
      <c r="BP87" s="71"/>
      <c r="BQ87" s="71"/>
      <c r="BR87" s="71"/>
      <c r="BS87" s="71"/>
      <c r="BT87" s="71"/>
      <c r="BU87" s="71"/>
      <c r="BV87" s="71"/>
      <c r="BW87" s="71"/>
      <c r="BX87" s="71"/>
      <c r="BY87" s="71"/>
      <c r="BZ87" s="71"/>
      <c r="CA87" s="71"/>
      <c r="CB87" s="71"/>
      <c r="CC87" s="71"/>
      <c r="CD87" s="71"/>
      <c r="CE87" s="71"/>
      <c r="CF87" s="71"/>
      <c r="CG87" s="71"/>
      <c r="CH87" s="71"/>
      <c r="CI87" s="71"/>
      <c r="CJ87" s="71"/>
      <c r="CK87" s="71"/>
      <c r="CL87" s="71"/>
      <c r="CM87" s="71"/>
      <c r="CN87" s="71"/>
      <c r="CO87" s="71"/>
      <c r="CP87" s="71"/>
      <c r="CQ87" s="71"/>
      <c r="CR87" s="71"/>
      <c r="CS87" s="71"/>
      <c r="CT87" s="71"/>
      <c r="CU87" s="71"/>
      <c r="CV87" s="71"/>
      <c r="CW87" s="71"/>
      <c r="CX87" s="71"/>
      <c r="CY87" s="71"/>
      <c r="CZ87" s="71"/>
      <c r="DA87" s="71"/>
      <c r="DB87" s="71"/>
      <c r="DC87" s="71"/>
      <c r="DD87" s="71"/>
      <c r="DE87" s="71"/>
      <c r="DF87" s="71"/>
      <c r="DG87" s="71"/>
      <c r="DH87" s="71"/>
      <c r="DI87" s="71"/>
      <c r="DJ87" s="71"/>
      <c r="DK87" s="71"/>
    </row>
    <row r="88" spans="31:115" s="11" customFormat="1" x14ac:dyDescent="0.3">
      <c r="AE88" s="16"/>
      <c r="AF88" s="71"/>
      <c r="AG88" s="71"/>
      <c r="AH88" s="71"/>
      <c r="AI88" s="71"/>
      <c r="AJ88" s="71"/>
      <c r="AK88" s="71"/>
      <c r="AL88" s="71"/>
      <c r="AM88" s="71"/>
      <c r="AN88" s="71"/>
      <c r="AO88" s="71"/>
      <c r="AP88" s="71"/>
      <c r="AQ88" s="71"/>
      <c r="AR88" s="71"/>
      <c r="AS88" s="71"/>
      <c r="AT88" s="71"/>
      <c r="AU88" s="71"/>
      <c r="AV88" s="71"/>
      <c r="AW88" s="71"/>
      <c r="AX88" s="71"/>
      <c r="AY88" s="71"/>
      <c r="AZ88" s="71"/>
      <c r="BA88" s="71"/>
      <c r="BB88" s="71"/>
      <c r="BC88" s="71"/>
      <c r="BD88" s="71"/>
      <c r="BE88" s="71"/>
      <c r="BF88" s="71"/>
      <c r="BG88" s="71"/>
      <c r="BH88" s="71"/>
      <c r="BI88" s="71"/>
      <c r="BJ88" s="71"/>
      <c r="BK88" s="71"/>
      <c r="BL88" s="71"/>
      <c r="BM88" s="71"/>
      <c r="BN88" s="71"/>
      <c r="BO88" s="71"/>
      <c r="BP88" s="71"/>
      <c r="BQ88" s="71"/>
      <c r="BR88" s="71"/>
      <c r="BS88" s="71"/>
      <c r="BT88" s="71"/>
      <c r="BU88" s="71"/>
      <c r="BV88" s="71"/>
      <c r="BW88" s="71"/>
      <c r="BX88" s="71"/>
      <c r="BY88" s="71"/>
      <c r="BZ88" s="71"/>
      <c r="CA88" s="71"/>
      <c r="CB88" s="71"/>
      <c r="CC88" s="71"/>
      <c r="CD88" s="71"/>
      <c r="CE88" s="71"/>
      <c r="CF88" s="71"/>
      <c r="CG88" s="71"/>
      <c r="CH88" s="71"/>
      <c r="CI88" s="71"/>
      <c r="CJ88" s="71"/>
      <c r="CK88" s="71"/>
      <c r="CL88" s="71"/>
      <c r="CM88" s="71"/>
      <c r="CN88" s="71"/>
      <c r="CO88" s="71"/>
      <c r="CP88" s="71"/>
      <c r="CQ88" s="71"/>
      <c r="CR88" s="71"/>
      <c r="CS88" s="71"/>
      <c r="CT88" s="71"/>
      <c r="CU88" s="71"/>
      <c r="CV88" s="71"/>
      <c r="CW88" s="71"/>
      <c r="CX88" s="71"/>
      <c r="CY88" s="71"/>
      <c r="CZ88" s="71"/>
      <c r="DA88" s="71"/>
      <c r="DB88" s="71"/>
      <c r="DC88" s="71"/>
      <c r="DD88" s="71"/>
      <c r="DE88" s="71"/>
      <c r="DF88" s="71"/>
      <c r="DG88" s="71"/>
      <c r="DH88" s="71"/>
      <c r="DI88" s="71"/>
      <c r="DJ88" s="71"/>
      <c r="DK88" s="71"/>
    </row>
    <row r="89" spans="31:115" s="11" customFormat="1" x14ac:dyDescent="0.3">
      <c r="AE89" s="16"/>
      <c r="AF89" s="71"/>
      <c r="AG89" s="71"/>
      <c r="AH89" s="71"/>
      <c r="AI89" s="71"/>
      <c r="AJ89" s="71"/>
      <c r="AK89" s="71"/>
      <c r="AL89" s="71"/>
      <c r="AM89" s="71"/>
      <c r="AN89" s="71"/>
      <c r="AO89" s="71"/>
      <c r="AP89" s="71"/>
      <c r="AQ89" s="71"/>
      <c r="AR89" s="71"/>
      <c r="AS89" s="71"/>
      <c r="AT89" s="71"/>
      <c r="AU89" s="71"/>
      <c r="AV89" s="71"/>
      <c r="AW89" s="71"/>
      <c r="AX89" s="71"/>
      <c r="AY89" s="71"/>
      <c r="AZ89" s="71"/>
      <c r="BA89" s="71"/>
      <c r="BB89" s="71"/>
      <c r="BC89" s="71"/>
      <c r="BD89" s="71"/>
      <c r="BE89" s="71"/>
      <c r="BF89" s="71"/>
      <c r="BG89" s="71"/>
      <c r="BH89" s="71"/>
      <c r="BI89" s="71"/>
      <c r="BJ89" s="71"/>
      <c r="BK89" s="71"/>
      <c r="BL89" s="71"/>
      <c r="BM89" s="71"/>
      <c r="BN89" s="71"/>
      <c r="BO89" s="71"/>
      <c r="BP89" s="71"/>
      <c r="BQ89" s="71"/>
      <c r="BR89" s="71"/>
      <c r="BS89" s="71"/>
      <c r="BT89" s="71"/>
      <c r="BU89" s="71"/>
      <c r="BV89" s="71"/>
      <c r="BW89" s="71"/>
      <c r="BX89" s="71"/>
      <c r="BY89" s="71"/>
      <c r="BZ89" s="71"/>
      <c r="CA89" s="71"/>
      <c r="CB89" s="71"/>
      <c r="CC89" s="71"/>
      <c r="CD89" s="71"/>
      <c r="CE89" s="71"/>
      <c r="CF89" s="71"/>
      <c r="CG89" s="71"/>
      <c r="CH89" s="71"/>
      <c r="CI89" s="71"/>
      <c r="CJ89" s="71"/>
      <c r="CK89" s="71"/>
      <c r="CL89" s="71"/>
      <c r="CM89" s="71"/>
      <c r="CN89" s="71"/>
      <c r="CO89" s="71"/>
      <c r="CP89" s="71"/>
      <c r="CQ89" s="71"/>
      <c r="CR89" s="71"/>
      <c r="CS89" s="71"/>
      <c r="CT89" s="71"/>
      <c r="CU89" s="71"/>
      <c r="CV89" s="71"/>
      <c r="CW89" s="71"/>
      <c r="CX89" s="71"/>
      <c r="CY89" s="71"/>
      <c r="CZ89" s="71"/>
      <c r="DA89" s="71"/>
      <c r="DB89" s="71"/>
      <c r="DC89" s="71"/>
      <c r="DD89" s="71"/>
      <c r="DE89" s="71"/>
      <c r="DF89" s="71"/>
      <c r="DG89" s="71"/>
      <c r="DH89" s="71"/>
      <c r="DI89" s="71"/>
      <c r="DJ89" s="71"/>
      <c r="DK89" s="71"/>
    </row>
    <row r="90" spans="31:115" s="11" customFormat="1" x14ac:dyDescent="0.3">
      <c r="AE90" s="16"/>
      <c r="AF90" s="71"/>
      <c r="AG90" s="71"/>
      <c r="AH90" s="71"/>
      <c r="AI90" s="71"/>
      <c r="AJ90" s="71"/>
      <c r="AK90" s="71"/>
      <c r="AL90" s="71"/>
      <c r="AM90" s="71"/>
      <c r="AN90" s="71"/>
      <c r="AO90" s="71"/>
      <c r="AP90" s="71"/>
      <c r="AQ90" s="71"/>
      <c r="AR90" s="71"/>
      <c r="AS90" s="71"/>
      <c r="AT90" s="71"/>
      <c r="AU90" s="71"/>
      <c r="AV90" s="71"/>
      <c r="AW90" s="71"/>
      <c r="AX90" s="71"/>
      <c r="AY90" s="71"/>
      <c r="AZ90" s="71"/>
      <c r="BA90" s="71"/>
      <c r="BB90" s="71"/>
      <c r="BC90" s="71"/>
      <c r="BD90" s="71"/>
      <c r="BE90" s="71"/>
      <c r="BF90" s="71"/>
      <c r="BG90" s="71"/>
      <c r="BH90" s="71"/>
      <c r="BI90" s="71"/>
      <c r="BJ90" s="71"/>
      <c r="BK90" s="71"/>
      <c r="BL90" s="71"/>
      <c r="BM90" s="71"/>
      <c r="BN90" s="71"/>
      <c r="BO90" s="71"/>
      <c r="BP90" s="71"/>
      <c r="BQ90" s="71"/>
      <c r="BR90" s="71"/>
      <c r="BS90" s="71"/>
      <c r="BT90" s="71"/>
      <c r="BU90" s="71"/>
      <c r="BV90" s="71"/>
      <c r="BW90" s="71"/>
      <c r="BX90" s="71"/>
      <c r="BY90" s="71"/>
      <c r="BZ90" s="71"/>
      <c r="CA90" s="71"/>
      <c r="CB90" s="71"/>
      <c r="CC90" s="71"/>
      <c r="CD90" s="71"/>
      <c r="CE90" s="71"/>
      <c r="CF90" s="71"/>
      <c r="CG90" s="71"/>
      <c r="CH90" s="71"/>
      <c r="CI90" s="71"/>
      <c r="CJ90" s="71"/>
      <c r="CK90" s="71"/>
      <c r="CL90" s="71"/>
      <c r="CM90" s="71"/>
      <c r="CN90" s="71"/>
      <c r="CO90" s="71"/>
      <c r="CP90" s="71"/>
      <c r="CQ90" s="71"/>
      <c r="CR90" s="71"/>
      <c r="CS90" s="71"/>
      <c r="CT90" s="71"/>
      <c r="CU90" s="71"/>
      <c r="CV90" s="71"/>
      <c r="CW90" s="71"/>
      <c r="CX90" s="71"/>
      <c r="CY90" s="71"/>
      <c r="CZ90" s="71"/>
      <c r="DA90" s="71"/>
      <c r="DB90" s="71"/>
      <c r="DC90" s="71"/>
      <c r="DD90" s="71"/>
      <c r="DE90" s="71"/>
      <c r="DF90" s="71"/>
      <c r="DG90" s="71"/>
      <c r="DH90" s="71"/>
      <c r="DI90" s="71"/>
      <c r="DJ90" s="71"/>
      <c r="DK90" s="71"/>
    </row>
    <row r="91" spans="31:115" s="11" customFormat="1" x14ac:dyDescent="0.3">
      <c r="AE91" s="16"/>
      <c r="AF91" s="71"/>
      <c r="AG91" s="71"/>
      <c r="AH91" s="71"/>
      <c r="AI91" s="71"/>
      <c r="AJ91" s="71"/>
      <c r="AK91" s="71"/>
      <c r="AL91" s="71"/>
      <c r="AM91" s="71"/>
      <c r="AN91" s="71"/>
      <c r="AO91" s="71"/>
      <c r="AP91" s="71"/>
      <c r="AQ91" s="71"/>
      <c r="AR91" s="71"/>
      <c r="AS91" s="71"/>
      <c r="AT91" s="71"/>
      <c r="AU91" s="71"/>
      <c r="AV91" s="71"/>
      <c r="AW91" s="71"/>
      <c r="AX91" s="71"/>
      <c r="AY91" s="71"/>
      <c r="AZ91" s="71"/>
      <c r="BA91" s="71"/>
      <c r="BB91" s="71"/>
      <c r="BC91" s="71"/>
      <c r="BD91" s="71"/>
      <c r="BE91" s="71"/>
      <c r="BF91" s="71"/>
      <c r="BG91" s="71"/>
      <c r="BH91" s="71"/>
      <c r="BI91" s="71"/>
      <c r="BJ91" s="71"/>
      <c r="BK91" s="71"/>
      <c r="BL91" s="71"/>
      <c r="BM91" s="71"/>
      <c r="BN91" s="71"/>
      <c r="BO91" s="71"/>
      <c r="BP91" s="71"/>
      <c r="BQ91" s="71"/>
      <c r="BR91" s="71"/>
      <c r="BS91" s="71"/>
      <c r="BT91" s="71"/>
      <c r="BU91" s="71"/>
      <c r="BV91" s="71"/>
      <c r="BW91" s="71"/>
      <c r="BX91" s="71"/>
      <c r="BY91" s="71"/>
      <c r="BZ91" s="71"/>
      <c r="CA91" s="71"/>
      <c r="CB91" s="71"/>
      <c r="CC91" s="71"/>
      <c r="CD91" s="71"/>
      <c r="CE91" s="71"/>
      <c r="CF91" s="71"/>
      <c r="CG91" s="71"/>
      <c r="CH91" s="71"/>
      <c r="CI91" s="71"/>
      <c r="CJ91" s="71"/>
      <c r="CK91" s="71"/>
      <c r="CL91" s="71"/>
      <c r="CM91" s="71"/>
      <c r="CN91" s="71"/>
      <c r="CO91" s="71"/>
      <c r="CP91" s="71"/>
      <c r="CQ91" s="71"/>
      <c r="CR91" s="71"/>
      <c r="CS91" s="71"/>
      <c r="CT91" s="71"/>
      <c r="CU91" s="71"/>
      <c r="CV91" s="71"/>
      <c r="CW91" s="71"/>
      <c r="CX91" s="71"/>
      <c r="CY91" s="71"/>
      <c r="CZ91" s="71"/>
      <c r="DA91" s="71"/>
      <c r="DB91" s="71"/>
      <c r="DC91" s="71"/>
      <c r="DD91" s="71"/>
      <c r="DE91" s="71"/>
      <c r="DF91" s="71"/>
      <c r="DG91" s="71"/>
      <c r="DH91" s="71"/>
      <c r="DI91" s="71"/>
      <c r="DJ91" s="71"/>
      <c r="DK91" s="71"/>
    </row>
    <row r="92" spans="31:115" s="11" customFormat="1" x14ac:dyDescent="0.3">
      <c r="AE92" s="16"/>
      <c r="AF92" s="71"/>
      <c r="AG92" s="71"/>
      <c r="AH92" s="71"/>
      <c r="AI92" s="71"/>
      <c r="AJ92" s="71"/>
      <c r="AK92" s="71"/>
      <c r="AL92" s="71"/>
      <c r="AM92" s="71"/>
      <c r="AN92" s="71"/>
      <c r="AO92" s="71"/>
      <c r="AP92" s="71"/>
      <c r="AQ92" s="71"/>
      <c r="AR92" s="71"/>
      <c r="AS92" s="71"/>
      <c r="AT92" s="71"/>
      <c r="AU92" s="71"/>
      <c r="AV92" s="71"/>
      <c r="AW92" s="71"/>
      <c r="AX92" s="71"/>
      <c r="AY92" s="71"/>
      <c r="AZ92" s="71"/>
      <c r="BA92" s="71"/>
      <c r="BB92" s="71"/>
      <c r="BC92" s="71"/>
      <c r="BD92" s="71"/>
      <c r="BE92" s="71"/>
      <c r="BF92" s="71"/>
      <c r="BG92" s="71"/>
      <c r="BH92" s="71"/>
      <c r="BI92" s="71"/>
      <c r="BJ92" s="71"/>
      <c r="BK92" s="71"/>
      <c r="BL92" s="71"/>
      <c r="BM92" s="71"/>
      <c r="BN92" s="71"/>
      <c r="BO92" s="71"/>
      <c r="BP92" s="71"/>
      <c r="BQ92" s="71"/>
      <c r="BR92" s="71"/>
      <c r="BS92" s="71"/>
      <c r="BT92" s="71"/>
      <c r="BU92" s="71"/>
      <c r="BV92" s="71"/>
      <c r="BW92" s="71"/>
      <c r="BX92" s="71"/>
      <c r="BY92" s="71"/>
      <c r="BZ92" s="71"/>
      <c r="CA92" s="71"/>
      <c r="CB92" s="71"/>
      <c r="CC92" s="71"/>
      <c r="CD92" s="71"/>
      <c r="CE92" s="71"/>
      <c r="CF92" s="71"/>
      <c r="CG92" s="71"/>
      <c r="CH92" s="71"/>
      <c r="CI92" s="71"/>
      <c r="CJ92" s="71"/>
      <c r="CK92" s="71"/>
      <c r="CL92" s="71"/>
      <c r="CM92" s="71"/>
      <c r="CN92" s="71"/>
      <c r="CO92" s="71"/>
      <c r="CP92" s="71"/>
      <c r="CQ92" s="71"/>
      <c r="CR92" s="71"/>
      <c r="CS92" s="71"/>
      <c r="CT92" s="71"/>
      <c r="CU92" s="71"/>
      <c r="CV92" s="71"/>
      <c r="CW92" s="71"/>
      <c r="CX92" s="71"/>
      <c r="CY92" s="71"/>
      <c r="CZ92" s="71"/>
      <c r="DA92" s="71"/>
      <c r="DB92" s="71"/>
      <c r="DC92" s="71"/>
      <c r="DD92" s="71"/>
      <c r="DE92" s="71"/>
      <c r="DF92" s="71"/>
      <c r="DG92" s="71"/>
      <c r="DH92" s="71"/>
      <c r="DI92" s="71"/>
      <c r="DJ92" s="71"/>
      <c r="DK92" s="71"/>
    </row>
    <row r="93" spans="31:115" s="11" customFormat="1" x14ac:dyDescent="0.3">
      <c r="AE93" s="16"/>
      <c r="AF93" s="71"/>
      <c r="AG93" s="71"/>
      <c r="AH93" s="71"/>
      <c r="AI93" s="71"/>
      <c r="AJ93" s="71"/>
      <c r="AK93" s="71"/>
      <c r="AL93" s="71"/>
      <c r="AM93" s="71"/>
      <c r="AN93" s="71"/>
      <c r="AO93" s="71"/>
      <c r="AP93" s="71"/>
      <c r="AQ93" s="71"/>
      <c r="AR93" s="71"/>
      <c r="AS93" s="71"/>
      <c r="AT93" s="71"/>
      <c r="AU93" s="71"/>
      <c r="AV93" s="71"/>
      <c r="AW93" s="71"/>
      <c r="AX93" s="71"/>
      <c r="AY93" s="71"/>
      <c r="AZ93" s="71"/>
      <c r="BA93" s="71"/>
      <c r="BB93" s="71"/>
      <c r="BC93" s="71"/>
      <c r="BD93" s="71"/>
      <c r="BE93" s="71"/>
      <c r="BF93" s="71"/>
      <c r="BG93" s="71"/>
      <c r="BH93" s="71"/>
      <c r="BI93" s="71"/>
      <c r="BJ93" s="71"/>
      <c r="BK93" s="71"/>
      <c r="BL93" s="71"/>
      <c r="BM93" s="71"/>
      <c r="BN93" s="71"/>
      <c r="BO93" s="71"/>
      <c r="BP93" s="71"/>
      <c r="BQ93" s="71"/>
      <c r="BR93" s="71"/>
      <c r="BS93" s="71"/>
      <c r="BT93" s="71"/>
      <c r="BU93" s="71"/>
      <c r="BV93" s="71"/>
      <c r="BW93" s="71"/>
      <c r="BX93" s="71"/>
      <c r="BY93" s="71"/>
      <c r="BZ93" s="71"/>
      <c r="CA93" s="71"/>
      <c r="CB93" s="71"/>
      <c r="CC93" s="71"/>
      <c r="CD93" s="71"/>
      <c r="CE93" s="71"/>
      <c r="CF93" s="71"/>
      <c r="CG93" s="71"/>
      <c r="CH93" s="71"/>
      <c r="CI93" s="71"/>
      <c r="CJ93" s="71"/>
      <c r="CK93" s="71"/>
      <c r="CL93" s="71"/>
      <c r="CM93" s="71"/>
      <c r="CN93" s="71"/>
      <c r="CO93" s="71"/>
      <c r="CP93" s="71"/>
      <c r="CQ93" s="71"/>
      <c r="CR93" s="71"/>
      <c r="CS93" s="71"/>
      <c r="CT93" s="71"/>
      <c r="CU93" s="71"/>
      <c r="CV93" s="71"/>
      <c r="CW93" s="71"/>
      <c r="CX93" s="71"/>
      <c r="CY93" s="71"/>
      <c r="CZ93" s="71"/>
      <c r="DA93" s="71"/>
      <c r="DB93" s="71"/>
      <c r="DC93" s="71"/>
      <c r="DD93" s="71"/>
      <c r="DE93" s="71"/>
      <c r="DF93" s="71"/>
      <c r="DG93" s="71"/>
      <c r="DH93" s="71"/>
      <c r="DI93" s="71"/>
      <c r="DJ93" s="71"/>
      <c r="DK93" s="71"/>
    </row>
    <row r="94" spans="31:115" s="11" customFormat="1" x14ac:dyDescent="0.3">
      <c r="AE94" s="16"/>
      <c r="AF94" s="71"/>
      <c r="AG94" s="71"/>
      <c r="AH94" s="71"/>
      <c r="AI94" s="71"/>
      <c r="AJ94" s="71"/>
      <c r="AK94" s="71"/>
      <c r="AL94" s="71"/>
      <c r="AM94" s="71"/>
      <c r="AN94" s="71"/>
      <c r="AO94" s="71"/>
      <c r="AP94" s="71"/>
      <c r="AQ94" s="71"/>
      <c r="AR94" s="71"/>
      <c r="AS94" s="71"/>
      <c r="AT94" s="71"/>
      <c r="AU94" s="71"/>
      <c r="AV94" s="71"/>
      <c r="AW94" s="71"/>
      <c r="AX94" s="71"/>
      <c r="AY94" s="71"/>
      <c r="AZ94" s="71"/>
      <c r="BA94" s="71"/>
      <c r="BB94" s="71"/>
      <c r="BC94" s="71"/>
      <c r="BD94" s="71"/>
      <c r="BE94" s="71"/>
      <c r="BF94" s="71"/>
      <c r="BG94" s="71"/>
      <c r="BH94" s="71"/>
      <c r="BI94" s="71"/>
      <c r="BJ94" s="71"/>
      <c r="BK94" s="71"/>
      <c r="BL94" s="71"/>
      <c r="BM94" s="71"/>
      <c r="BN94" s="71"/>
      <c r="BO94" s="71"/>
      <c r="BP94" s="71"/>
      <c r="BQ94" s="71"/>
      <c r="BR94" s="71"/>
      <c r="BS94" s="71"/>
      <c r="BT94" s="71"/>
      <c r="BU94" s="71"/>
      <c r="BV94" s="71"/>
      <c r="BW94" s="71"/>
      <c r="BX94" s="71"/>
      <c r="BY94" s="71"/>
      <c r="BZ94" s="71"/>
      <c r="CA94" s="71"/>
      <c r="CB94" s="71"/>
      <c r="CC94" s="71"/>
      <c r="CD94" s="71"/>
      <c r="CE94" s="71"/>
      <c r="CF94" s="71"/>
      <c r="CG94" s="71"/>
      <c r="CH94" s="71"/>
      <c r="CI94" s="71"/>
      <c r="CJ94" s="71"/>
      <c r="CK94" s="71"/>
      <c r="CL94" s="71"/>
      <c r="CM94" s="71"/>
      <c r="CN94" s="71"/>
      <c r="CO94" s="71"/>
      <c r="CP94" s="71"/>
      <c r="CQ94" s="71"/>
      <c r="CR94" s="71"/>
      <c r="CS94" s="71"/>
      <c r="CT94" s="71"/>
      <c r="CU94" s="71"/>
      <c r="CV94" s="71"/>
      <c r="CW94" s="71"/>
      <c r="CX94" s="71"/>
      <c r="CY94" s="71"/>
      <c r="CZ94" s="71"/>
      <c r="DA94" s="71"/>
      <c r="DB94" s="71"/>
      <c r="DC94" s="71"/>
      <c r="DD94" s="71"/>
      <c r="DE94" s="71"/>
      <c r="DF94" s="71"/>
      <c r="DG94" s="71"/>
      <c r="DH94" s="71"/>
      <c r="DI94" s="71"/>
      <c r="DJ94" s="71"/>
      <c r="DK94" s="71"/>
    </row>
    <row r="95" spans="31:115" s="11" customFormat="1" x14ac:dyDescent="0.3">
      <c r="AE95" s="16"/>
      <c r="AF95" s="71"/>
      <c r="AG95" s="71"/>
      <c r="AH95" s="71"/>
      <c r="AI95" s="71"/>
      <c r="AJ95" s="71"/>
      <c r="AK95" s="71"/>
      <c r="AL95" s="71"/>
      <c r="AM95" s="71"/>
      <c r="AN95" s="71"/>
      <c r="AO95" s="71"/>
      <c r="AP95" s="71"/>
      <c r="AQ95" s="71"/>
      <c r="AR95" s="71"/>
      <c r="AS95" s="71"/>
      <c r="AT95" s="71"/>
      <c r="AU95" s="71"/>
      <c r="AV95" s="71"/>
      <c r="AW95" s="71"/>
      <c r="AX95" s="71"/>
      <c r="AY95" s="71"/>
      <c r="AZ95" s="71"/>
      <c r="BA95" s="71"/>
      <c r="BB95" s="71"/>
      <c r="BC95" s="71"/>
      <c r="BD95" s="71"/>
      <c r="BE95" s="71"/>
      <c r="BF95" s="71"/>
      <c r="BG95" s="71"/>
      <c r="BH95" s="71"/>
      <c r="BI95" s="71"/>
      <c r="BJ95" s="71"/>
      <c r="BK95" s="71"/>
      <c r="BL95" s="71"/>
      <c r="BM95" s="71"/>
      <c r="BN95" s="71"/>
      <c r="BO95" s="71"/>
      <c r="BP95" s="71"/>
      <c r="BQ95" s="71"/>
      <c r="BR95" s="71"/>
      <c r="BS95" s="71"/>
      <c r="BT95" s="71"/>
      <c r="BU95" s="71"/>
      <c r="BV95" s="71"/>
      <c r="BW95" s="71"/>
      <c r="BX95" s="71"/>
      <c r="BY95" s="71"/>
      <c r="BZ95" s="71"/>
      <c r="CA95" s="71"/>
      <c r="CB95" s="71"/>
      <c r="CC95" s="71"/>
      <c r="CD95" s="71"/>
      <c r="CE95" s="71"/>
      <c r="CF95" s="71"/>
      <c r="CG95" s="71"/>
      <c r="CH95" s="71"/>
      <c r="CI95" s="71"/>
      <c r="CJ95" s="71"/>
      <c r="CK95" s="71"/>
      <c r="CL95" s="71"/>
      <c r="CM95" s="71"/>
      <c r="CN95" s="71"/>
      <c r="CO95" s="71"/>
      <c r="CP95" s="71"/>
      <c r="CQ95" s="71"/>
      <c r="CR95" s="71"/>
      <c r="CS95" s="71"/>
      <c r="CT95" s="71"/>
      <c r="CU95" s="71"/>
      <c r="CV95" s="71"/>
      <c r="CW95" s="71"/>
      <c r="CX95" s="71"/>
      <c r="CY95" s="71"/>
      <c r="CZ95" s="71"/>
      <c r="DA95" s="71"/>
      <c r="DB95" s="71"/>
      <c r="DC95" s="71"/>
      <c r="DD95" s="71"/>
      <c r="DE95" s="71"/>
      <c r="DF95" s="71"/>
      <c r="DG95" s="71"/>
      <c r="DH95" s="71"/>
      <c r="DI95" s="71"/>
      <c r="DJ95" s="71"/>
      <c r="DK95" s="71"/>
    </row>
    <row r="96" spans="31:115" s="11" customFormat="1" x14ac:dyDescent="0.3">
      <c r="AE96" s="16"/>
      <c r="AF96" s="71"/>
      <c r="AG96" s="71"/>
      <c r="AH96" s="71"/>
      <c r="AI96" s="71"/>
      <c r="AJ96" s="71"/>
      <c r="AK96" s="71"/>
      <c r="AL96" s="71"/>
      <c r="AM96" s="71"/>
      <c r="AN96" s="71"/>
      <c r="AO96" s="71"/>
      <c r="AP96" s="71"/>
      <c r="AQ96" s="71"/>
      <c r="AR96" s="71"/>
      <c r="AS96" s="71"/>
      <c r="AT96" s="71"/>
      <c r="AU96" s="71"/>
      <c r="AV96" s="71"/>
      <c r="AW96" s="71"/>
      <c r="AX96" s="71"/>
      <c r="AY96" s="71"/>
      <c r="AZ96" s="71"/>
      <c r="BA96" s="71"/>
      <c r="BB96" s="71"/>
      <c r="BC96" s="71"/>
      <c r="BD96" s="71"/>
      <c r="BE96" s="71"/>
      <c r="BF96" s="71"/>
      <c r="BG96" s="71"/>
      <c r="BH96" s="71"/>
      <c r="BI96" s="71"/>
      <c r="BJ96" s="71"/>
      <c r="BK96" s="71"/>
      <c r="BL96" s="71"/>
      <c r="BM96" s="71"/>
      <c r="BN96" s="71"/>
      <c r="BO96" s="71"/>
      <c r="BP96" s="71"/>
      <c r="BQ96" s="71"/>
      <c r="BR96" s="71"/>
      <c r="BS96" s="71"/>
      <c r="BT96" s="71"/>
      <c r="BU96" s="71"/>
      <c r="BV96" s="71"/>
      <c r="BW96" s="71"/>
      <c r="BX96" s="71"/>
      <c r="BY96" s="71"/>
      <c r="BZ96" s="71"/>
      <c r="CA96" s="71"/>
      <c r="CB96" s="71"/>
      <c r="CC96" s="71"/>
      <c r="CD96" s="71"/>
      <c r="CE96" s="71"/>
      <c r="CF96" s="71"/>
      <c r="CG96" s="71"/>
      <c r="CH96" s="71"/>
      <c r="CI96" s="71"/>
      <c r="CJ96" s="71"/>
      <c r="CK96" s="71"/>
      <c r="CL96" s="71"/>
      <c r="CM96" s="71"/>
      <c r="CN96" s="71"/>
      <c r="CO96" s="71"/>
      <c r="CP96" s="71"/>
      <c r="CQ96" s="71"/>
      <c r="CR96" s="71"/>
      <c r="CS96" s="71"/>
      <c r="CT96" s="71"/>
      <c r="CU96" s="71"/>
      <c r="CV96" s="71"/>
      <c r="CW96" s="71"/>
      <c r="CX96" s="71"/>
      <c r="CY96" s="71"/>
      <c r="CZ96" s="71"/>
      <c r="DA96" s="71"/>
      <c r="DB96" s="71"/>
      <c r="DC96" s="71"/>
      <c r="DD96" s="71"/>
      <c r="DE96" s="71"/>
      <c r="DF96" s="71"/>
      <c r="DG96" s="71"/>
      <c r="DH96" s="71"/>
      <c r="DI96" s="71"/>
      <c r="DJ96" s="71"/>
      <c r="DK96" s="71"/>
    </row>
    <row r="97" spans="31:115" s="11" customFormat="1" x14ac:dyDescent="0.3">
      <c r="AE97" s="16"/>
      <c r="AF97" s="71"/>
      <c r="AG97" s="71"/>
      <c r="AH97" s="71"/>
      <c r="AI97" s="71"/>
      <c r="AJ97" s="71"/>
      <c r="AK97" s="71"/>
      <c r="AL97" s="71"/>
      <c r="AM97" s="71"/>
      <c r="AN97" s="71"/>
      <c r="AO97" s="71"/>
      <c r="AP97" s="71"/>
      <c r="AQ97" s="71"/>
      <c r="AR97" s="71"/>
      <c r="AS97" s="71"/>
      <c r="AT97" s="71"/>
      <c r="AU97" s="71"/>
      <c r="AV97" s="71"/>
      <c r="AW97" s="71"/>
      <c r="AX97" s="71"/>
      <c r="AY97" s="71"/>
      <c r="AZ97" s="71"/>
      <c r="BA97" s="71"/>
      <c r="BB97" s="71"/>
      <c r="BC97" s="71"/>
      <c r="BD97" s="71"/>
      <c r="BE97" s="71"/>
      <c r="BF97" s="71"/>
      <c r="BG97" s="71"/>
      <c r="BH97" s="71"/>
      <c r="BI97" s="71"/>
      <c r="BJ97" s="71"/>
      <c r="BK97" s="71"/>
      <c r="BL97" s="71"/>
      <c r="BM97" s="71"/>
      <c r="BN97" s="71"/>
      <c r="BO97" s="71"/>
      <c r="BP97" s="71"/>
      <c r="BQ97" s="71"/>
      <c r="BR97" s="71"/>
      <c r="BS97" s="71"/>
      <c r="BT97" s="71"/>
      <c r="BU97" s="71"/>
      <c r="BV97" s="71"/>
      <c r="BW97" s="71"/>
      <c r="BX97" s="71"/>
      <c r="BY97" s="71"/>
      <c r="BZ97" s="71"/>
      <c r="CA97" s="71"/>
      <c r="CB97" s="71"/>
      <c r="CC97" s="71"/>
      <c r="CD97" s="71"/>
      <c r="CE97" s="71"/>
      <c r="CF97" s="71"/>
      <c r="CG97" s="71"/>
      <c r="CH97" s="71"/>
      <c r="CI97" s="71"/>
      <c r="CJ97" s="71"/>
      <c r="CK97" s="71"/>
      <c r="CL97" s="71"/>
      <c r="CM97" s="71"/>
      <c r="CN97" s="71"/>
      <c r="CO97" s="71"/>
      <c r="CP97" s="71"/>
      <c r="CQ97" s="71"/>
      <c r="CR97" s="71"/>
      <c r="CS97" s="71"/>
      <c r="CT97" s="71"/>
      <c r="CU97" s="71"/>
      <c r="CV97" s="71"/>
      <c r="CW97" s="71"/>
      <c r="CX97" s="71"/>
      <c r="CY97" s="71"/>
      <c r="CZ97" s="71"/>
      <c r="DA97" s="71"/>
      <c r="DB97" s="71"/>
      <c r="DC97" s="71"/>
      <c r="DD97" s="71"/>
      <c r="DE97" s="71"/>
      <c r="DF97" s="71"/>
      <c r="DG97" s="71"/>
      <c r="DH97" s="71"/>
      <c r="DI97" s="71"/>
      <c r="DJ97" s="71"/>
      <c r="DK97" s="71"/>
    </row>
    <row r="98" spans="31:115" s="11" customFormat="1" x14ac:dyDescent="0.3">
      <c r="AE98" s="16"/>
      <c r="AF98" s="71"/>
      <c r="AG98" s="71"/>
      <c r="AH98" s="71"/>
      <c r="AI98" s="71"/>
      <c r="AJ98" s="71"/>
      <c r="AK98" s="71"/>
      <c r="AL98" s="71"/>
      <c r="AM98" s="71"/>
      <c r="AN98" s="71"/>
      <c r="AO98" s="71"/>
      <c r="AP98" s="71"/>
      <c r="AQ98" s="71"/>
      <c r="AR98" s="71"/>
      <c r="AS98" s="71"/>
      <c r="AT98" s="71"/>
      <c r="AU98" s="71"/>
      <c r="AV98" s="71"/>
      <c r="AW98" s="71"/>
      <c r="AX98" s="71"/>
      <c r="AY98" s="71"/>
      <c r="AZ98" s="71"/>
      <c r="BA98" s="71"/>
      <c r="BB98" s="71"/>
      <c r="BC98" s="71"/>
      <c r="BD98" s="71"/>
      <c r="BE98" s="71"/>
      <c r="BF98" s="71"/>
      <c r="BG98" s="71"/>
      <c r="BH98" s="71"/>
      <c r="BI98" s="71"/>
      <c r="BJ98" s="71"/>
      <c r="BK98" s="71"/>
      <c r="BL98" s="71"/>
      <c r="BM98" s="71"/>
      <c r="BN98" s="71"/>
      <c r="BO98" s="71"/>
      <c r="BP98" s="71"/>
      <c r="BQ98" s="71"/>
      <c r="BR98" s="71"/>
      <c r="BS98" s="71"/>
      <c r="BT98" s="71"/>
      <c r="BU98" s="71"/>
      <c r="BV98" s="71"/>
      <c r="BW98" s="71"/>
      <c r="BX98" s="71"/>
      <c r="BY98" s="71"/>
      <c r="BZ98" s="71"/>
      <c r="CA98" s="71"/>
      <c r="CB98" s="71"/>
      <c r="CC98" s="71"/>
      <c r="CD98" s="71"/>
      <c r="CE98" s="71"/>
      <c r="CF98" s="71"/>
      <c r="CG98" s="71"/>
      <c r="CH98" s="71"/>
      <c r="CI98" s="71"/>
      <c r="CJ98" s="71"/>
      <c r="CK98" s="71"/>
      <c r="CL98" s="71"/>
      <c r="CM98" s="71"/>
      <c r="CN98" s="71"/>
      <c r="CO98" s="71"/>
      <c r="CP98" s="71"/>
      <c r="CQ98" s="71"/>
      <c r="CR98" s="71"/>
      <c r="CS98" s="71"/>
      <c r="CT98" s="71"/>
      <c r="CU98" s="71"/>
      <c r="CV98" s="71"/>
      <c r="CW98" s="71"/>
      <c r="CX98" s="71"/>
      <c r="CY98" s="71"/>
      <c r="CZ98" s="71"/>
      <c r="DA98" s="71"/>
      <c r="DB98" s="71"/>
      <c r="DC98" s="71"/>
      <c r="DD98" s="71"/>
      <c r="DE98" s="71"/>
      <c r="DF98" s="71"/>
      <c r="DG98" s="71"/>
      <c r="DH98" s="71"/>
      <c r="DI98" s="71"/>
      <c r="DJ98" s="71"/>
      <c r="DK98" s="71"/>
    </row>
    <row r="99" spans="31:115" s="11" customFormat="1" x14ac:dyDescent="0.3">
      <c r="AE99" s="16"/>
      <c r="AF99" s="71"/>
      <c r="AG99" s="71"/>
      <c r="AH99" s="71"/>
      <c r="AI99" s="71"/>
      <c r="AJ99" s="71"/>
      <c r="AK99" s="71"/>
      <c r="AL99" s="71"/>
      <c r="AM99" s="71"/>
      <c r="AN99" s="71"/>
      <c r="AO99" s="71"/>
      <c r="AP99" s="71"/>
      <c r="AQ99" s="71"/>
      <c r="AR99" s="71"/>
      <c r="AS99" s="71"/>
      <c r="AT99" s="71"/>
      <c r="AU99" s="71"/>
      <c r="AV99" s="71"/>
      <c r="AW99" s="71"/>
      <c r="AX99" s="71"/>
      <c r="AY99" s="71"/>
      <c r="AZ99" s="71"/>
      <c r="BA99" s="71"/>
      <c r="BB99" s="71"/>
      <c r="BC99" s="71"/>
      <c r="BD99" s="71"/>
      <c r="BE99" s="71"/>
      <c r="BF99" s="71"/>
      <c r="BG99" s="71"/>
      <c r="BH99" s="71"/>
      <c r="BI99" s="71"/>
      <c r="BJ99" s="71"/>
      <c r="BK99" s="71"/>
      <c r="BL99" s="71"/>
      <c r="BM99" s="71"/>
      <c r="BN99" s="71"/>
      <c r="BO99" s="71"/>
      <c r="BP99" s="71"/>
      <c r="BQ99" s="71"/>
      <c r="BR99" s="71"/>
      <c r="BS99" s="71"/>
      <c r="BT99" s="71"/>
      <c r="BU99" s="71"/>
      <c r="BV99" s="71"/>
      <c r="BW99" s="71"/>
      <c r="BX99" s="71"/>
      <c r="BY99" s="71"/>
      <c r="BZ99" s="71"/>
      <c r="CA99" s="71"/>
      <c r="CB99" s="71"/>
      <c r="CC99" s="71"/>
      <c r="CD99" s="71"/>
      <c r="CE99" s="71"/>
      <c r="CF99" s="71"/>
      <c r="CG99" s="71"/>
      <c r="CH99" s="71"/>
      <c r="CI99" s="71"/>
      <c r="CJ99" s="71"/>
      <c r="CK99" s="71"/>
      <c r="CL99" s="71"/>
      <c r="CM99" s="71"/>
      <c r="CN99" s="71"/>
      <c r="CO99" s="71"/>
      <c r="CP99" s="71"/>
      <c r="CQ99" s="71"/>
      <c r="CR99" s="71"/>
      <c r="CS99" s="71"/>
      <c r="CT99" s="71"/>
      <c r="CU99" s="71"/>
      <c r="CV99" s="71"/>
      <c r="CW99" s="71"/>
      <c r="CX99" s="71"/>
      <c r="CY99" s="71"/>
      <c r="CZ99" s="71"/>
      <c r="DA99" s="71"/>
      <c r="DB99" s="71"/>
      <c r="DC99" s="71"/>
      <c r="DD99" s="71"/>
      <c r="DE99" s="71"/>
      <c r="DF99" s="71"/>
      <c r="DG99" s="71"/>
      <c r="DH99" s="71"/>
      <c r="DI99" s="71"/>
      <c r="DJ99" s="71"/>
      <c r="DK99" s="71"/>
    </row>
    <row r="100" spans="31:115" s="11" customFormat="1" x14ac:dyDescent="0.3">
      <c r="AE100" s="16"/>
      <c r="AF100" s="71"/>
      <c r="AG100" s="71"/>
      <c r="AH100" s="71"/>
      <c r="AI100" s="71"/>
      <c r="AJ100" s="71"/>
      <c r="AK100" s="71"/>
      <c r="AL100" s="71"/>
      <c r="AM100" s="71"/>
      <c r="AN100" s="71"/>
      <c r="AO100" s="71"/>
      <c r="AP100" s="71"/>
      <c r="AQ100" s="71"/>
      <c r="AR100" s="71"/>
      <c r="AS100" s="71"/>
      <c r="AT100" s="71"/>
      <c r="AU100" s="71"/>
      <c r="AV100" s="71"/>
      <c r="AW100" s="71"/>
      <c r="AX100" s="71"/>
      <c r="AY100" s="71"/>
      <c r="AZ100" s="71"/>
      <c r="BA100" s="71"/>
      <c r="BB100" s="71"/>
      <c r="BC100" s="71"/>
      <c r="BD100" s="71"/>
      <c r="BE100" s="71"/>
      <c r="BF100" s="71"/>
      <c r="BG100" s="71"/>
      <c r="BH100" s="71"/>
      <c r="BI100" s="71"/>
      <c r="BJ100" s="71"/>
      <c r="BK100" s="71"/>
      <c r="BL100" s="71"/>
      <c r="BM100" s="71"/>
      <c r="BN100" s="71"/>
      <c r="BO100" s="71"/>
      <c r="BP100" s="71"/>
      <c r="BQ100" s="71"/>
      <c r="BR100" s="71"/>
      <c r="BS100" s="71"/>
      <c r="BT100" s="71"/>
      <c r="BU100" s="71"/>
      <c r="BV100" s="71"/>
      <c r="BW100" s="71"/>
      <c r="BX100" s="71"/>
      <c r="BY100" s="71"/>
      <c r="BZ100" s="71"/>
      <c r="CA100" s="71"/>
      <c r="CB100" s="71"/>
      <c r="CC100" s="71"/>
      <c r="CD100" s="71"/>
      <c r="CE100" s="71"/>
      <c r="CF100" s="71"/>
      <c r="CG100" s="71"/>
      <c r="CH100" s="71"/>
      <c r="CI100" s="71"/>
      <c r="CJ100" s="71"/>
      <c r="CK100" s="71"/>
      <c r="CL100" s="71"/>
      <c r="CM100" s="71"/>
      <c r="CN100" s="71"/>
      <c r="CO100" s="71"/>
      <c r="CP100" s="71"/>
      <c r="CQ100" s="71"/>
      <c r="CR100" s="71"/>
      <c r="CS100" s="71"/>
      <c r="CT100" s="71"/>
      <c r="CU100" s="71"/>
      <c r="CV100" s="71"/>
      <c r="CW100" s="71"/>
      <c r="CX100" s="71"/>
      <c r="CY100" s="71"/>
      <c r="CZ100" s="71"/>
      <c r="DA100" s="71"/>
      <c r="DB100" s="71"/>
      <c r="DC100" s="71"/>
      <c r="DD100" s="71"/>
      <c r="DE100" s="71"/>
      <c r="DF100" s="71"/>
      <c r="DG100" s="71"/>
      <c r="DH100" s="71"/>
      <c r="DI100" s="71"/>
      <c r="DJ100" s="71"/>
      <c r="DK100" s="71"/>
    </row>
    <row r="101" spans="31:115" s="11" customFormat="1" x14ac:dyDescent="0.3">
      <c r="AE101" s="16"/>
      <c r="AF101" s="71"/>
      <c r="AG101" s="71"/>
      <c r="AH101" s="71"/>
      <c r="AI101" s="71"/>
      <c r="AJ101" s="71"/>
      <c r="AK101" s="71"/>
      <c r="AL101" s="71"/>
      <c r="AM101" s="71"/>
      <c r="AN101" s="71"/>
      <c r="AO101" s="71"/>
      <c r="AP101" s="71"/>
      <c r="AQ101" s="71"/>
      <c r="AR101" s="71"/>
      <c r="AS101" s="71"/>
      <c r="AT101" s="71"/>
      <c r="AU101" s="71"/>
      <c r="AV101" s="71"/>
      <c r="AW101" s="71"/>
      <c r="AX101" s="71"/>
      <c r="AY101" s="71"/>
      <c r="AZ101" s="71"/>
      <c r="BA101" s="71"/>
      <c r="BB101" s="71"/>
      <c r="BC101" s="71"/>
      <c r="BD101" s="71"/>
      <c r="BE101" s="71"/>
      <c r="BF101" s="71"/>
      <c r="BG101" s="71"/>
      <c r="BH101" s="71"/>
      <c r="BI101" s="71"/>
      <c r="BJ101" s="71"/>
      <c r="BK101" s="71"/>
      <c r="BL101" s="71"/>
      <c r="BM101" s="71"/>
      <c r="BN101" s="71"/>
      <c r="BO101" s="71"/>
      <c r="BP101" s="71"/>
      <c r="BQ101" s="71"/>
      <c r="BR101" s="71"/>
      <c r="BS101" s="71"/>
      <c r="BT101" s="71"/>
      <c r="BU101" s="71"/>
      <c r="BV101" s="71"/>
      <c r="BW101" s="71"/>
      <c r="BX101" s="71"/>
      <c r="BY101" s="71"/>
      <c r="BZ101" s="71"/>
      <c r="CA101" s="71"/>
      <c r="CB101" s="71"/>
      <c r="CC101" s="71"/>
      <c r="CD101" s="71"/>
      <c r="CE101" s="71"/>
      <c r="CF101" s="71"/>
      <c r="CG101" s="71"/>
      <c r="CH101" s="71"/>
      <c r="CI101" s="71"/>
      <c r="CJ101" s="71"/>
      <c r="CK101" s="71"/>
      <c r="CL101" s="71"/>
      <c r="CM101" s="71"/>
      <c r="CN101" s="71"/>
      <c r="CO101" s="71"/>
      <c r="CP101" s="71"/>
      <c r="CQ101" s="71"/>
      <c r="CR101" s="71"/>
      <c r="CS101" s="71"/>
      <c r="CT101" s="71"/>
      <c r="CU101" s="71"/>
      <c r="CV101" s="71"/>
      <c r="CW101" s="71"/>
      <c r="CX101" s="71"/>
      <c r="CY101" s="71"/>
      <c r="CZ101" s="71"/>
      <c r="DA101" s="71"/>
      <c r="DB101" s="71"/>
      <c r="DC101" s="71"/>
      <c r="DD101" s="71"/>
      <c r="DE101" s="71"/>
      <c r="DF101" s="71"/>
      <c r="DG101" s="71"/>
      <c r="DH101" s="71"/>
      <c r="DI101" s="71"/>
      <c r="DJ101" s="71"/>
      <c r="DK101" s="71"/>
    </row>
    <row r="102" spans="31:115" s="11" customFormat="1" x14ac:dyDescent="0.3">
      <c r="AE102" s="16"/>
      <c r="AF102" s="71"/>
      <c r="AG102" s="71"/>
      <c r="AH102" s="71"/>
      <c r="AI102" s="71"/>
      <c r="AJ102" s="71"/>
      <c r="AK102" s="71"/>
      <c r="AL102" s="71"/>
      <c r="AM102" s="71"/>
      <c r="AN102" s="71"/>
      <c r="AO102" s="71"/>
      <c r="AP102" s="71"/>
      <c r="AQ102" s="71"/>
      <c r="AR102" s="71"/>
      <c r="AS102" s="71"/>
      <c r="AT102" s="71"/>
      <c r="AU102" s="71"/>
      <c r="AV102" s="71"/>
      <c r="AW102" s="71"/>
      <c r="AX102" s="71"/>
      <c r="AY102" s="71"/>
      <c r="AZ102" s="71"/>
      <c r="BA102" s="71"/>
      <c r="BB102" s="71"/>
      <c r="BC102" s="71"/>
      <c r="BD102" s="71"/>
      <c r="BE102" s="71"/>
      <c r="BF102" s="71"/>
      <c r="BG102" s="71"/>
      <c r="BH102" s="71"/>
      <c r="BI102" s="71"/>
      <c r="BJ102" s="71"/>
      <c r="BK102" s="71"/>
      <c r="BL102" s="71"/>
      <c r="BM102" s="71"/>
      <c r="BN102" s="71"/>
      <c r="BO102" s="71"/>
      <c r="BP102" s="71"/>
      <c r="BQ102" s="71"/>
      <c r="BR102" s="71"/>
      <c r="BS102" s="71"/>
      <c r="BT102" s="71"/>
      <c r="BU102" s="71"/>
      <c r="BV102" s="71"/>
      <c r="BW102" s="71"/>
      <c r="BX102" s="71"/>
      <c r="BY102" s="71"/>
      <c r="BZ102" s="71"/>
      <c r="CA102" s="71"/>
      <c r="CB102" s="71"/>
      <c r="CC102" s="71"/>
      <c r="CD102" s="71"/>
      <c r="CE102" s="71"/>
      <c r="CF102" s="71"/>
      <c r="CG102" s="71"/>
      <c r="CH102" s="71"/>
      <c r="CI102" s="71"/>
      <c r="CJ102" s="71"/>
      <c r="CK102" s="71"/>
      <c r="CL102" s="71"/>
      <c r="CM102" s="71"/>
      <c r="CN102" s="71"/>
      <c r="CO102" s="71"/>
      <c r="CP102" s="71"/>
      <c r="CQ102" s="71"/>
      <c r="CR102" s="71"/>
      <c r="CS102" s="71"/>
      <c r="CT102" s="71"/>
      <c r="CU102" s="71"/>
      <c r="CV102" s="71"/>
      <c r="CW102" s="71"/>
      <c r="CX102" s="71"/>
      <c r="CY102" s="71"/>
      <c r="CZ102" s="71"/>
      <c r="DA102" s="71"/>
      <c r="DB102" s="71"/>
      <c r="DC102" s="71"/>
      <c r="DD102" s="71"/>
      <c r="DE102" s="71"/>
      <c r="DF102" s="71"/>
      <c r="DG102" s="71"/>
      <c r="DH102" s="71"/>
      <c r="DI102" s="71"/>
      <c r="DJ102" s="71"/>
      <c r="DK102" s="71"/>
    </row>
    <row r="103" spans="31:115" s="11" customFormat="1" x14ac:dyDescent="0.3">
      <c r="AE103" s="16"/>
      <c r="AF103" s="71"/>
      <c r="AG103" s="71"/>
      <c r="AH103" s="71"/>
      <c r="AI103" s="71"/>
      <c r="AJ103" s="71"/>
      <c r="AK103" s="71"/>
      <c r="AL103" s="71"/>
      <c r="AM103" s="71"/>
      <c r="AN103" s="71"/>
      <c r="AO103" s="71"/>
      <c r="AP103" s="71"/>
      <c r="AQ103" s="71"/>
      <c r="AR103" s="71"/>
      <c r="AS103" s="71"/>
      <c r="AT103" s="71"/>
      <c r="AU103" s="71"/>
      <c r="AV103" s="71"/>
      <c r="AW103" s="71"/>
      <c r="AX103" s="71"/>
      <c r="AY103" s="71"/>
      <c r="AZ103" s="71"/>
      <c r="BA103" s="71"/>
      <c r="BB103" s="71"/>
      <c r="BC103" s="71"/>
      <c r="BD103" s="71"/>
      <c r="BE103" s="71"/>
      <c r="BF103" s="71"/>
      <c r="BG103" s="71"/>
      <c r="BH103" s="71"/>
      <c r="BI103" s="71"/>
      <c r="BJ103" s="71"/>
      <c r="BK103" s="71"/>
      <c r="BL103" s="71"/>
      <c r="BM103" s="71"/>
      <c r="BN103" s="71"/>
      <c r="BO103" s="71"/>
      <c r="BP103" s="71"/>
      <c r="BQ103" s="71"/>
      <c r="BR103" s="71"/>
      <c r="BS103" s="71"/>
      <c r="BT103" s="71"/>
      <c r="BU103" s="71"/>
      <c r="BV103" s="71"/>
      <c r="BW103" s="71"/>
      <c r="BX103" s="71"/>
      <c r="BY103" s="71"/>
      <c r="BZ103" s="71"/>
      <c r="CA103" s="71"/>
      <c r="CB103" s="71"/>
      <c r="CC103" s="71"/>
      <c r="CD103" s="71"/>
      <c r="CE103" s="71"/>
      <c r="CF103" s="71"/>
      <c r="CG103" s="71"/>
      <c r="CH103" s="71"/>
      <c r="CI103" s="71"/>
      <c r="CJ103" s="71"/>
      <c r="CK103" s="71"/>
      <c r="CL103" s="71"/>
      <c r="CM103" s="71"/>
      <c r="CN103" s="71"/>
      <c r="CO103" s="71"/>
      <c r="CP103" s="71"/>
      <c r="CQ103" s="71"/>
      <c r="CR103" s="71"/>
      <c r="CS103" s="71"/>
      <c r="CT103" s="71"/>
      <c r="CU103" s="71"/>
      <c r="CV103" s="71"/>
      <c r="CW103" s="71"/>
      <c r="CX103" s="71"/>
      <c r="CY103" s="71"/>
      <c r="CZ103" s="71"/>
      <c r="DA103" s="71"/>
      <c r="DB103" s="71"/>
      <c r="DC103" s="71"/>
      <c r="DD103" s="71"/>
      <c r="DE103" s="71"/>
      <c r="DF103" s="71"/>
      <c r="DG103" s="71"/>
      <c r="DH103" s="71"/>
      <c r="DI103" s="71"/>
      <c r="DJ103" s="71"/>
      <c r="DK103" s="71"/>
    </row>
    <row r="104" spans="31:115" s="11" customFormat="1" x14ac:dyDescent="0.3">
      <c r="AE104" s="16"/>
      <c r="AF104" s="71"/>
      <c r="AG104" s="71"/>
      <c r="AH104" s="71"/>
      <c r="AI104" s="71"/>
      <c r="AJ104" s="71"/>
      <c r="AK104" s="71"/>
      <c r="AL104" s="71"/>
      <c r="AM104" s="71"/>
      <c r="AN104" s="71"/>
      <c r="AO104" s="71"/>
      <c r="AP104" s="71"/>
      <c r="AQ104" s="71"/>
      <c r="AR104" s="71"/>
      <c r="AS104" s="71"/>
      <c r="AT104" s="71"/>
      <c r="AU104" s="71"/>
      <c r="AV104" s="71"/>
      <c r="AW104" s="71"/>
      <c r="AX104" s="71"/>
      <c r="AY104" s="71"/>
      <c r="AZ104" s="71"/>
      <c r="BA104" s="71"/>
      <c r="BB104" s="71"/>
      <c r="BC104" s="71"/>
      <c r="BD104" s="71"/>
      <c r="BE104" s="71"/>
      <c r="BF104" s="71"/>
      <c r="BG104" s="71"/>
      <c r="BH104" s="71"/>
      <c r="BI104" s="71"/>
      <c r="BJ104" s="71"/>
      <c r="BK104" s="71"/>
      <c r="BL104" s="71"/>
      <c r="BM104" s="71"/>
      <c r="BN104" s="71"/>
      <c r="BO104" s="71"/>
      <c r="BP104" s="71"/>
      <c r="BQ104" s="71"/>
      <c r="BR104" s="71"/>
      <c r="BS104" s="71"/>
      <c r="BT104" s="71"/>
      <c r="BU104" s="71"/>
      <c r="BV104" s="71"/>
      <c r="BW104" s="71"/>
      <c r="BX104" s="71"/>
      <c r="BY104" s="71"/>
      <c r="BZ104" s="71"/>
      <c r="CA104" s="71"/>
      <c r="CB104" s="71"/>
      <c r="CC104" s="71"/>
      <c r="CD104" s="71"/>
      <c r="CE104" s="71"/>
      <c r="CF104" s="71"/>
      <c r="CG104" s="71"/>
      <c r="CH104" s="71"/>
      <c r="CI104" s="71"/>
      <c r="CJ104" s="71"/>
      <c r="CK104" s="71"/>
      <c r="CL104" s="71"/>
      <c r="CM104" s="71"/>
      <c r="CN104" s="71"/>
      <c r="CO104" s="71"/>
      <c r="CP104" s="71"/>
      <c r="CQ104" s="71"/>
      <c r="CR104" s="71"/>
      <c r="CS104" s="71"/>
      <c r="CT104" s="71"/>
      <c r="CU104" s="71"/>
      <c r="CV104" s="71"/>
      <c r="CW104" s="71"/>
      <c r="CX104" s="71"/>
      <c r="CY104" s="71"/>
      <c r="CZ104" s="71"/>
      <c r="DA104" s="71"/>
      <c r="DB104" s="71"/>
      <c r="DC104" s="71"/>
      <c r="DD104" s="71"/>
      <c r="DE104" s="71"/>
      <c r="DF104" s="71"/>
      <c r="DG104" s="71"/>
      <c r="DH104" s="71"/>
      <c r="DI104" s="71"/>
      <c r="DJ104" s="71"/>
      <c r="DK104" s="71"/>
    </row>
    <row r="105" spans="31:115" s="11" customFormat="1" x14ac:dyDescent="0.3">
      <c r="AE105" s="16"/>
      <c r="AF105" s="71"/>
      <c r="AG105" s="71"/>
      <c r="AH105" s="71"/>
      <c r="AI105" s="71"/>
      <c r="AJ105" s="71"/>
      <c r="AK105" s="71"/>
      <c r="AL105" s="71"/>
      <c r="AM105" s="71"/>
      <c r="AN105" s="71"/>
      <c r="AO105" s="71"/>
      <c r="AP105" s="71"/>
      <c r="AQ105" s="71"/>
      <c r="AR105" s="71"/>
      <c r="AS105" s="71"/>
      <c r="AT105" s="71"/>
      <c r="AU105" s="71"/>
      <c r="AV105" s="71"/>
      <c r="AW105" s="71"/>
      <c r="AX105" s="71"/>
      <c r="AY105" s="71"/>
      <c r="AZ105" s="71"/>
      <c r="BA105" s="71"/>
      <c r="BB105" s="71"/>
      <c r="BC105" s="71"/>
      <c r="BD105" s="71"/>
      <c r="BE105" s="71"/>
      <c r="BF105" s="71"/>
      <c r="BG105" s="71"/>
      <c r="BH105" s="71"/>
      <c r="BI105" s="71"/>
      <c r="BJ105" s="71"/>
      <c r="BK105" s="71"/>
      <c r="BL105" s="71"/>
      <c r="BM105" s="71"/>
      <c r="BN105" s="71"/>
      <c r="BO105" s="71"/>
      <c r="BP105" s="71"/>
      <c r="BQ105" s="71"/>
      <c r="BR105" s="71"/>
      <c r="BS105" s="71"/>
      <c r="BT105" s="71"/>
      <c r="BU105" s="71"/>
      <c r="BV105" s="71"/>
      <c r="BW105" s="71"/>
      <c r="BX105" s="71"/>
      <c r="BY105" s="71"/>
      <c r="BZ105" s="71"/>
      <c r="CA105" s="71"/>
      <c r="CB105" s="71"/>
      <c r="CC105" s="71"/>
      <c r="CD105" s="71"/>
      <c r="CE105" s="71"/>
      <c r="CF105" s="71"/>
      <c r="CG105" s="71"/>
      <c r="CH105" s="71"/>
      <c r="CI105" s="71"/>
      <c r="CJ105" s="71"/>
      <c r="CK105" s="71"/>
      <c r="CL105" s="71"/>
      <c r="CM105" s="71"/>
      <c r="CN105" s="71"/>
      <c r="CO105" s="71"/>
      <c r="CP105" s="71"/>
      <c r="CQ105" s="71"/>
      <c r="CR105" s="71"/>
      <c r="CS105" s="71"/>
      <c r="CT105" s="71"/>
      <c r="CU105" s="71"/>
      <c r="CV105" s="71"/>
      <c r="CW105" s="71"/>
      <c r="CX105" s="71"/>
      <c r="CY105" s="71"/>
      <c r="CZ105" s="71"/>
      <c r="DA105" s="71"/>
      <c r="DB105" s="71"/>
      <c r="DC105" s="71"/>
      <c r="DD105" s="71"/>
      <c r="DE105" s="71"/>
      <c r="DF105" s="71"/>
      <c r="DG105" s="71"/>
      <c r="DH105" s="71"/>
      <c r="DI105" s="71"/>
      <c r="DJ105" s="71"/>
      <c r="DK105" s="71"/>
    </row>
    <row r="106" spans="31:115" s="11" customFormat="1" x14ac:dyDescent="0.3">
      <c r="AE106" s="16"/>
      <c r="AF106" s="71"/>
      <c r="AG106" s="71"/>
      <c r="AH106" s="71"/>
      <c r="AI106" s="71"/>
      <c r="AJ106" s="71"/>
      <c r="AK106" s="71"/>
      <c r="AL106" s="71"/>
      <c r="AM106" s="71"/>
      <c r="AN106" s="71"/>
      <c r="AO106" s="71"/>
      <c r="AP106" s="71"/>
      <c r="AQ106" s="71"/>
      <c r="AR106" s="71"/>
      <c r="AS106" s="71"/>
      <c r="AT106" s="71"/>
      <c r="AU106" s="71"/>
      <c r="AV106" s="71"/>
      <c r="AW106" s="71"/>
      <c r="AX106" s="71"/>
      <c r="AY106" s="71"/>
      <c r="AZ106" s="71"/>
      <c r="BA106" s="71"/>
      <c r="BB106" s="71"/>
      <c r="BC106" s="71"/>
      <c r="BD106" s="71"/>
      <c r="BE106" s="71"/>
      <c r="BF106" s="71"/>
      <c r="BG106" s="71"/>
      <c r="BH106" s="71"/>
      <c r="BI106" s="71"/>
      <c r="BJ106" s="71"/>
      <c r="BK106" s="71"/>
      <c r="BL106" s="71"/>
      <c r="BM106" s="71"/>
      <c r="BN106" s="71"/>
      <c r="BO106" s="71"/>
      <c r="BP106" s="71"/>
      <c r="BQ106" s="71"/>
      <c r="BR106" s="71"/>
      <c r="BS106" s="71"/>
      <c r="BT106" s="71"/>
      <c r="BU106" s="71"/>
      <c r="BV106" s="71"/>
      <c r="BW106" s="71"/>
      <c r="BX106" s="71"/>
      <c r="BY106" s="71"/>
      <c r="BZ106" s="71"/>
      <c r="CA106" s="71"/>
      <c r="CB106" s="71"/>
      <c r="CC106" s="71"/>
      <c r="CD106" s="71"/>
      <c r="CE106" s="71"/>
      <c r="CF106" s="71"/>
      <c r="CG106" s="71"/>
      <c r="CH106" s="71"/>
      <c r="CI106" s="71"/>
      <c r="CJ106" s="71"/>
      <c r="CK106" s="71"/>
      <c r="CL106" s="71"/>
      <c r="CM106" s="71"/>
      <c r="CN106" s="71"/>
      <c r="CO106" s="71"/>
      <c r="CP106" s="71"/>
      <c r="CQ106" s="71"/>
      <c r="CR106" s="71"/>
      <c r="CS106" s="71"/>
      <c r="CT106" s="71"/>
      <c r="CU106" s="71"/>
      <c r="CV106" s="71"/>
      <c r="CW106" s="71"/>
      <c r="CX106" s="71"/>
      <c r="CY106" s="71"/>
      <c r="CZ106" s="71"/>
      <c r="DA106" s="71"/>
      <c r="DB106" s="71"/>
      <c r="DC106" s="71"/>
      <c r="DD106" s="71"/>
      <c r="DE106" s="71"/>
      <c r="DF106" s="71"/>
      <c r="DG106" s="71"/>
      <c r="DH106" s="71"/>
      <c r="DI106" s="71"/>
      <c r="DJ106" s="71"/>
      <c r="DK106" s="71"/>
    </row>
    <row r="107" spans="31:115" s="11" customFormat="1" x14ac:dyDescent="0.3">
      <c r="AE107" s="16"/>
      <c r="AF107" s="71"/>
      <c r="AG107" s="71"/>
      <c r="AH107" s="71"/>
      <c r="AI107" s="71"/>
      <c r="AJ107" s="71"/>
      <c r="AK107" s="71"/>
      <c r="AL107" s="71"/>
      <c r="AM107" s="71"/>
      <c r="AN107" s="71"/>
      <c r="AO107" s="71"/>
      <c r="AP107" s="71"/>
      <c r="AQ107" s="71"/>
      <c r="AR107" s="71"/>
      <c r="AS107" s="71"/>
      <c r="AT107" s="71"/>
      <c r="AU107" s="71"/>
      <c r="AV107" s="71"/>
      <c r="AW107" s="71"/>
      <c r="AX107" s="71"/>
      <c r="AY107" s="71"/>
      <c r="AZ107" s="71"/>
      <c r="BA107" s="71"/>
      <c r="BB107" s="71"/>
      <c r="BC107" s="71"/>
      <c r="BD107" s="71"/>
      <c r="BE107" s="71"/>
      <c r="BF107" s="71"/>
      <c r="BG107" s="71"/>
      <c r="BH107" s="71"/>
      <c r="BI107" s="71"/>
      <c r="BJ107" s="71"/>
      <c r="BK107" s="71"/>
      <c r="BL107" s="71"/>
      <c r="BM107" s="71"/>
      <c r="BN107" s="71"/>
      <c r="BO107" s="71"/>
      <c r="BP107" s="71"/>
      <c r="BQ107" s="71"/>
      <c r="BR107" s="71"/>
      <c r="BS107" s="71"/>
      <c r="BT107" s="71"/>
      <c r="BU107" s="71"/>
      <c r="BV107" s="71"/>
      <c r="BW107" s="71"/>
      <c r="BX107" s="71"/>
      <c r="BY107" s="71"/>
      <c r="BZ107" s="71"/>
      <c r="CA107" s="71"/>
      <c r="CB107" s="71"/>
      <c r="CC107" s="71"/>
      <c r="CD107" s="71"/>
      <c r="CE107" s="71"/>
      <c r="CF107" s="71"/>
      <c r="CG107" s="71"/>
      <c r="CH107" s="71"/>
      <c r="CI107" s="71"/>
      <c r="CJ107" s="71"/>
      <c r="CK107" s="71"/>
      <c r="CL107" s="71"/>
      <c r="CM107" s="71"/>
      <c r="CN107" s="71"/>
      <c r="CO107" s="71"/>
      <c r="CP107" s="71"/>
      <c r="CQ107" s="71"/>
      <c r="CR107" s="71"/>
      <c r="CS107" s="71"/>
      <c r="CT107" s="71"/>
      <c r="CU107" s="71"/>
      <c r="CV107" s="71"/>
      <c r="CW107" s="71"/>
      <c r="CX107" s="71"/>
      <c r="CY107" s="71"/>
      <c r="CZ107" s="71"/>
      <c r="DA107" s="71"/>
      <c r="DB107" s="71"/>
      <c r="DC107" s="71"/>
      <c r="DD107" s="71"/>
      <c r="DE107" s="71"/>
      <c r="DF107" s="71"/>
      <c r="DG107" s="71"/>
      <c r="DH107" s="71"/>
      <c r="DI107" s="71"/>
      <c r="DJ107" s="71"/>
      <c r="DK107" s="71"/>
    </row>
    <row r="108" spans="31:115" s="11" customFormat="1" x14ac:dyDescent="0.3">
      <c r="AE108" s="16"/>
      <c r="AF108" s="71"/>
      <c r="AG108" s="71"/>
      <c r="AH108" s="71"/>
      <c r="AI108" s="71"/>
      <c r="AJ108" s="71"/>
      <c r="AK108" s="71"/>
      <c r="AL108" s="71"/>
      <c r="AM108" s="71"/>
      <c r="AN108" s="71"/>
      <c r="AO108" s="71"/>
      <c r="AP108" s="71"/>
      <c r="AQ108" s="71"/>
      <c r="AR108" s="71"/>
      <c r="AS108" s="71"/>
      <c r="AT108" s="71"/>
      <c r="AU108" s="71"/>
      <c r="AV108" s="71"/>
      <c r="AW108" s="71"/>
      <c r="AX108" s="71"/>
      <c r="AY108" s="71"/>
      <c r="AZ108" s="71"/>
      <c r="BA108" s="71"/>
      <c r="BB108" s="71"/>
      <c r="BC108" s="71"/>
      <c r="BD108" s="71"/>
      <c r="BE108" s="71"/>
      <c r="BF108" s="71"/>
      <c r="BG108" s="71"/>
      <c r="BH108" s="71"/>
      <c r="BI108" s="71"/>
      <c r="BJ108" s="71"/>
      <c r="BK108" s="71"/>
      <c r="BL108" s="71"/>
      <c r="BM108" s="71"/>
      <c r="BN108" s="71"/>
      <c r="BO108" s="71"/>
      <c r="BP108" s="71"/>
      <c r="BQ108" s="71"/>
      <c r="BR108" s="71"/>
      <c r="BS108" s="71"/>
      <c r="BT108" s="71"/>
      <c r="BU108" s="71"/>
      <c r="BV108" s="71"/>
      <c r="BW108" s="71"/>
      <c r="BX108" s="71"/>
      <c r="BY108" s="71"/>
      <c r="BZ108" s="71"/>
      <c r="CA108" s="71"/>
      <c r="CB108" s="71"/>
      <c r="CC108" s="71"/>
      <c r="CD108" s="71"/>
      <c r="CE108" s="71"/>
      <c r="CF108" s="71"/>
      <c r="CG108" s="71"/>
      <c r="CH108" s="71"/>
      <c r="CI108" s="71"/>
      <c r="CJ108" s="71"/>
      <c r="CK108" s="71"/>
      <c r="CL108" s="71"/>
      <c r="CM108" s="71"/>
      <c r="CN108" s="71"/>
      <c r="CO108" s="71"/>
      <c r="CP108" s="71"/>
      <c r="CQ108" s="71"/>
      <c r="CR108" s="71"/>
      <c r="CS108" s="71"/>
      <c r="CT108" s="71"/>
      <c r="CU108" s="71"/>
      <c r="CV108" s="71"/>
      <c r="CW108" s="71"/>
      <c r="CX108" s="71"/>
      <c r="CY108" s="71"/>
      <c r="CZ108" s="71"/>
      <c r="DA108" s="71"/>
      <c r="DB108" s="71"/>
      <c r="DC108" s="71"/>
      <c r="DD108" s="71"/>
      <c r="DE108" s="71"/>
      <c r="DF108" s="71"/>
      <c r="DG108" s="71"/>
      <c r="DH108" s="71"/>
      <c r="DI108" s="71"/>
      <c r="DJ108" s="71"/>
      <c r="DK108" s="71"/>
    </row>
    <row r="109" spans="31:115" s="11" customFormat="1" x14ac:dyDescent="0.3">
      <c r="AE109" s="16"/>
      <c r="AF109" s="71"/>
      <c r="AG109" s="71"/>
      <c r="AH109" s="71"/>
      <c r="AI109" s="71"/>
      <c r="AJ109" s="71"/>
      <c r="AK109" s="71"/>
      <c r="AL109" s="71"/>
      <c r="AM109" s="71"/>
      <c r="AN109" s="71"/>
      <c r="AO109" s="71"/>
      <c r="AP109" s="71"/>
      <c r="AQ109" s="71"/>
      <c r="AR109" s="71"/>
      <c r="AS109" s="71"/>
      <c r="AT109" s="71"/>
      <c r="AU109" s="71"/>
      <c r="AV109" s="71"/>
      <c r="AW109" s="71"/>
      <c r="AX109" s="71"/>
      <c r="AY109" s="71"/>
      <c r="AZ109" s="71"/>
      <c r="BA109" s="71"/>
      <c r="BB109" s="71"/>
      <c r="BC109" s="71"/>
      <c r="BD109" s="71"/>
      <c r="BE109" s="71"/>
      <c r="BF109" s="71"/>
      <c r="BG109" s="71"/>
      <c r="BH109" s="71"/>
      <c r="BI109" s="71"/>
      <c r="BJ109" s="71"/>
      <c r="BK109" s="71"/>
      <c r="BL109" s="71"/>
      <c r="BM109" s="71"/>
      <c r="BN109" s="71"/>
      <c r="BO109" s="71"/>
      <c r="BP109" s="71"/>
      <c r="BQ109" s="71"/>
      <c r="BR109" s="71"/>
      <c r="BS109" s="71"/>
      <c r="BT109" s="71"/>
      <c r="BU109" s="71"/>
      <c r="BV109" s="71"/>
      <c r="BW109" s="71"/>
      <c r="BX109" s="71"/>
      <c r="BY109" s="71"/>
      <c r="BZ109" s="71"/>
      <c r="CA109" s="71"/>
      <c r="CB109" s="71"/>
      <c r="CC109" s="71"/>
      <c r="CD109" s="71"/>
      <c r="CE109" s="71"/>
      <c r="CF109" s="71"/>
      <c r="CG109" s="71"/>
      <c r="CH109" s="71"/>
      <c r="CI109" s="71"/>
      <c r="CJ109" s="71"/>
      <c r="CK109" s="71"/>
      <c r="CL109" s="71"/>
      <c r="CM109" s="71"/>
      <c r="CN109" s="71"/>
      <c r="CO109" s="71"/>
      <c r="CP109" s="71"/>
      <c r="CQ109" s="71"/>
      <c r="CR109" s="71"/>
      <c r="CS109" s="71"/>
      <c r="CT109" s="71"/>
      <c r="CU109" s="71"/>
      <c r="CV109" s="71"/>
      <c r="CW109" s="71"/>
      <c r="CX109" s="71"/>
      <c r="CY109" s="71"/>
      <c r="CZ109" s="71"/>
      <c r="DA109" s="71"/>
      <c r="DB109" s="71"/>
      <c r="DC109" s="71"/>
      <c r="DD109" s="71"/>
      <c r="DE109" s="71"/>
      <c r="DF109" s="71"/>
      <c r="DG109" s="71"/>
      <c r="DH109" s="71"/>
      <c r="DI109" s="71"/>
      <c r="DJ109" s="71"/>
      <c r="DK109" s="71"/>
    </row>
    <row r="110" spans="31:115" s="11" customFormat="1" x14ac:dyDescent="0.3">
      <c r="AE110" s="16"/>
      <c r="AF110" s="71"/>
      <c r="AG110" s="71"/>
      <c r="AH110" s="71"/>
      <c r="AI110" s="71"/>
      <c r="AJ110" s="71"/>
      <c r="AK110" s="71"/>
      <c r="AL110" s="71"/>
      <c r="AM110" s="71"/>
      <c r="AN110" s="71"/>
      <c r="AO110" s="71"/>
      <c r="AP110" s="71"/>
      <c r="AQ110" s="71"/>
      <c r="AR110" s="71"/>
      <c r="AS110" s="71"/>
      <c r="AT110" s="71"/>
      <c r="AU110" s="71"/>
      <c r="AV110" s="71"/>
      <c r="AW110" s="71"/>
      <c r="AX110" s="71"/>
      <c r="AY110" s="71"/>
      <c r="AZ110" s="71"/>
      <c r="BA110" s="71"/>
      <c r="BB110" s="71"/>
      <c r="BC110" s="71"/>
      <c r="BD110" s="71"/>
      <c r="BE110" s="71"/>
      <c r="BF110" s="71"/>
      <c r="BG110" s="71"/>
      <c r="BH110" s="71"/>
      <c r="BI110" s="71"/>
      <c r="BJ110" s="71"/>
      <c r="BK110" s="71"/>
      <c r="BL110" s="71"/>
      <c r="BM110" s="71"/>
      <c r="BN110" s="71"/>
      <c r="BO110" s="71"/>
      <c r="BP110" s="71"/>
      <c r="BQ110" s="71"/>
      <c r="BR110" s="71"/>
      <c r="BS110" s="71"/>
      <c r="BT110" s="71"/>
      <c r="BU110" s="71"/>
      <c r="BV110" s="71"/>
      <c r="BW110" s="71"/>
      <c r="BX110" s="71"/>
      <c r="BY110" s="71"/>
      <c r="BZ110" s="71"/>
      <c r="CA110" s="71"/>
      <c r="CB110" s="71"/>
      <c r="CC110" s="71"/>
      <c r="CD110" s="71"/>
      <c r="CE110" s="71"/>
      <c r="CF110" s="71"/>
      <c r="CG110" s="71"/>
      <c r="CH110" s="71"/>
      <c r="CI110" s="71"/>
      <c r="CJ110" s="71"/>
      <c r="CK110" s="71"/>
      <c r="CL110" s="71"/>
      <c r="CM110" s="71"/>
      <c r="CN110" s="71"/>
      <c r="CO110" s="71"/>
      <c r="CP110" s="71"/>
      <c r="CQ110" s="71"/>
      <c r="CR110" s="71"/>
      <c r="CS110" s="71"/>
      <c r="CT110" s="71"/>
      <c r="CU110" s="71"/>
      <c r="CV110" s="71"/>
      <c r="CW110" s="71"/>
      <c r="CX110" s="71"/>
      <c r="CY110" s="71"/>
      <c r="CZ110" s="71"/>
      <c r="DA110" s="71"/>
      <c r="DB110" s="71"/>
      <c r="DC110" s="71"/>
      <c r="DD110" s="71"/>
      <c r="DE110" s="71"/>
      <c r="DF110" s="71"/>
      <c r="DG110" s="71"/>
      <c r="DH110" s="71"/>
      <c r="DI110" s="71"/>
      <c r="DJ110" s="71"/>
      <c r="DK110" s="71"/>
    </row>
    <row r="111" spans="31:115" s="11" customFormat="1" x14ac:dyDescent="0.3">
      <c r="AE111" s="16"/>
      <c r="AF111" s="71"/>
      <c r="AG111" s="71"/>
      <c r="AH111" s="71"/>
      <c r="AI111" s="71"/>
      <c r="AJ111" s="71"/>
      <c r="AK111" s="71"/>
      <c r="AL111" s="71"/>
      <c r="AM111" s="71"/>
      <c r="AN111" s="71"/>
      <c r="AO111" s="71"/>
      <c r="AP111" s="71"/>
      <c r="AQ111" s="71"/>
      <c r="AR111" s="71"/>
      <c r="AS111" s="71"/>
      <c r="AT111" s="71"/>
      <c r="AU111" s="71"/>
      <c r="AV111" s="71"/>
      <c r="AW111" s="71"/>
      <c r="AX111" s="71"/>
      <c r="AY111" s="71"/>
      <c r="AZ111" s="71"/>
      <c r="BA111" s="71"/>
      <c r="BB111" s="71"/>
      <c r="BC111" s="71"/>
      <c r="BD111" s="71"/>
      <c r="BE111" s="71"/>
      <c r="BF111" s="71"/>
      <c r="BG111" s="71"/>
      <c r="BH111" s="71"/>
      <c r="BI111" s="71"/>
      <c r="BJ111" s="71"/>
      <c r="BK111" s="71"/>
      <c r="BL111" s="71"/>
      <c r="BM111" s="71"/>
      <c r="BN111" s="71"/>
      <c r="BO111" s="71"/>
      <c r="BP111" s="71"/>
      <c r="BQ111" s="71"/>
      <c r="BR111" s="71"/>
      <c r="BS111" s="71"/>
      <c r="BT111" s="71"/>
      <c r="BU111" s="71"/>
      <c r="BV111" s="71"/>
      <c r="BW111" s="71"/>
      <c r="BX111" s="71"/>
      <c r="BY111" s="71"/>
      <c r="BZ111" s="71"/>
      <c r="CA111" s="71"/>
      <c r="CB111" s="71"/>
      <c r="CC111" s="71"/>
      <c r="CD111" s="71"/>
      <c r="CE111" s="71"/>
      <c r="CF111" s="71"/>
      <c r="CG111" s="71"/>
      <c r="CH111" s="71"/>
      <c r="CI111" s="71"/>
      <c r="CJ111" s="71"/>
      <c r="CK111" s="71"/>
      <c r="CL111" s="71"/>
      <c r="CM111" s="71"/>
      <c r="CN111" s="71"/>
      <c r="CO111" s="71"/>
      <c r="CP111" s="71"/>
      <c r="CQ111" s="71"/>
      <c r="CR111" s="71"/>
      <c r="CS111" s="71"/>
      <c r="CT111" s="71"/>
      <c r="CU111" s="71"/>
      <c r="CV111" s="71"/>
      <c r="CW111" s="71"/>
      <c r="CX111" s="71"/>
      <c r="CY111" s="71"/>
      <c r="CZ111" s="71"/>
      <c r="DA111" s="71"/>
      <c r="DB111" s="71"/>
      <c r="DC111" s="71"/>
      <c r="DD111" s="71"/>
      <c r="DE111" s="71"/>
      <c r="DF111" s="71"/>
      <c r="DG111" s="71"/>
      <c r="DH111" s="71"/>
      <c r="DI111" s="71"/>
      <c r="DJ111" s="71"/>
      <c r="DK111" s="71"/>
    </row>
    <row r="112" spans="31:115" s="11" customFormat="1" x14ac:dyDescent="0.3">
      <c r="AE112" s="16"/>
      <c r="AF112" s="71"/>
      <c r="AG112" s="71"/>
      <c r="AH112" s="71"/>
      <c r="AI112" s="71"/>
      <c r="AJ112" s="71"/>
      <c r="AK112" s="71"/>
      <c r="AL112" s="71"/>
      <c r="AM112" s="71"/>
      <c r="AN112" s="71"/>
      <c r="AO112" s="71"/>
      <c r="AP112" s="71"/>
      <c r="AQ112" s="71"/>
      <c r="AR112" s="71"/>
      <c r="AS112" s="71"/>
      <c r="AT112" s="71"/>
      <c r="AU112" s="71"/>
      <c r="AV112" s="71"/>
      <c r="AW112" s="71"/>
      <c r="AX112" s="71"/>
      <c r="AY112" s="71"/>
      <c r="AZ112" s="71"/>
      <c r="BA112" s="71"/>
      <c r="BB112" s="71"/>
      <c r="BC112" s="71"/>
      <c r="BD112" s="71"/>
      <c r="BE112" s="71"/>
      <c r="BF112" s="71"/>
      <c r="BG112" s="71"/>
      <c r="BH112" s="71"/>
      <c r="BI112" s="71"/>
      <c r="BJ112" s="71"/>
      <c r="BK112" s="71"/>
      <c r="BL112" s="71"/>
      <c r="BM112" s="71"/>
      <c r="BN112" s="71"/>
      <c r="BO112" s="71"/>
      <c r="BP112" s="71"/>
      <c r="BQ112" s="71"/>
      <c r="BR112" s="71"/>
      <c r="BS112" s="71"/>
      <c r="BT112" s="71"/>
      <c r="BU112" s="71"/>
      <c r="BV112" s="71"/>
      <c r="BW112" s="71"/>
      <c r="BX112" s="71"/>
      <c r="BY112" s="71"/>
      <c r="BZ112" s="71"/>
      <c r="CA112" s="71"/>
      <c r="CB112" s="71"/>
      <c r="CC112" s="71"/>
      <c r="CD112" s="71"/>
      <c r="CE112" s="71"/>
      <c r="CF112" s="71"/>
      <c r="CG112" s="71"/>
      <c r="CH112" s="71"/>
      <c r="CI112" s="71"/>
      <c r="CJ112" s="71"/>
      <c r="CK112" s="71"/>
      <c r="CL112" s="71"/>
      <c r="CM112" s="71"/>
      <c r="CN112" s="71"/>
      <c r="CO112" s="71"/>
      <c r="CP112" s="71"/>
      <c r="CQ112" s="71"/>
      <c r="CR112" s="71"/>
      <c r="CS112" s="71"/>
      <c r="CT112" s="71"/>
      <c r="CU112" s="71"/>
      <c r="CV112" s="71"/>
      <c r="CW112" s="71"/>
      <c r="CX112" s="71"/>
      <c r="CY112" s="71"/>
      <c r="CZ112" s="71"/>
      <c r="DA112" s="71"/>
      <c r="DB112" s="71"/>
      <c r="DC112" s="71"/>
      <c r="DD112" s="71"/>
      <c r="DE112" s="71"/>
      <c r="DF112" s="71"/>
      <c r="DG112" s="71"/>
      <c r="DH112" s="71"/>
      <c r="DI112" s="71"/>
      <c r="DJ112" s="71"/>
      <c r="DK112" s="71"/>
    </row>
    <row r="113" spans="31:115" s="11" customFormat="1" x14ac:dyDescent="0.3">
      <c r="AE113" s="16"/>
      <c r="AF113" s="71"/>
      <c r="AG113" s="71"/>
      <c r="AH113" s="71"/>
      <c r="AI113" s="71"/>
      <c r="AJ113" s="71"/>
      <c r="AK113" s="71"/>
      <c r="AL113" s="71"/>
      <c r="AM113" s="71"/>
      <c r="AN113" s="71"/>
      <c r="AO113" s="71"/>
      <c r="AP113" s="71"/>
      <c r="AQ113" s="71"/>
      <c r="AR113" s="71"/>
      <c r="AS113" s="71"/>
      <c r="AT113" s="71"/>
      <c r="AU113" s="71"/>
      <c r="AV113" s="71"/>
      <c r="AW113" s="71"/>
      <c r="AX113" s="71"/>
      <c r="AY113" s="71"/>
      <c r="AZ113" s="71"/>
      <c r="BA113" s="71"/>
      <c r="BB113" s="71"/>
      <c r="BC113" s="71"/>
      <c r="BD113" s="71"/>
      <c r="BE113" s="71"/>
      <c r="BF113" s="71"/>
      <c r="BG113" s="71"/>
      <c r="BH113" s="71"/>
      <c r="BI113" s="71"/>
      <c r="BJ113" s="71"/>
      <c r="BK113" s="71"/>
      <c r="BL113" s="71"/>
      <c r="BM113" s="71"/>
      <c r="BN113" s="71"/>
      <c r="BO113" s="71"/>
      <c r="BP113" s="71"/>
      <c r="BQ113" s="71"/>
      <c r="BR113" s="71"/>
      <c r="BS113" s="71"/>
      <c r="BT113" s="71"/>
      <c r="BU113" s="71"/>
      <c r="BV113" s="71"/>
      <c r="BW113" s="71"/>
      <c r="BX113" s="71"/>
      <c r="BY113" s="71"/>
      <c r="BZ113" s="71"/>
      <c r="CA113" s="71"/>
      <c r="CB113" s="71"/>
      <c r="CC113" s="71"/>
      <c r="CD113" s="71"/>
      <c r="CE113" s="71"/>
      <c r="CF113" s="71"/>
      <c r="CG113" s="71"/>
      <c r="CH113" s="71"/>
      <c r="CI113" s="71"/>
      <c r="CJ113" s="71"/>
      <c r="CK113" s="71"/>
      <c r="CL113" s="71"/>
      <c r="CM113" s="71"/>
      <c r="CN113" s="71"/>
      <c r="CO113" s="71"/>
      <c r="CP113" s="71"/>
      <c r="CQ113" s="71"/>
      <c r="CR113" s="71"/>
      <c r="CS113" s="71"/>
      <c r="CT113" s="71"/>
      <c r="CU113" s="71"/>
      <c r="CV113" s="71"/>
      <c r="CW113" s="71"/>
      <c r="CX113" s="71"/>
      <c r="CY113" s="71"/>
      <c r="CZ113" s="71"/>
      <c r="DA113" s="71"/>
      <c r="DB113" s="71"/>
      <c r="DC113" s="71"/>
      <c r="DD113" s="71"/>
      <c r="DE113" s="71"/>
      <c r="DF113" s="71"/>
      <c r="DG113" s="71"/>
      <c r="DH113" s="71"/>
      <c r="DI113" s="71"/>
      <c r="DJ113" s="71"/>
      <c r="DK113" s="71"/>
    </row>
  </sheetData>
  <pageMargins left="0.7" right="0.7" top="0.75" bottom="0.75" header="0.3" footer="0.3"/>
  <pageSetup paperSize="9" orientation="portrait"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BBE88D-BD83-443C-BD6D-BC159B3F8330}">
  <dimension ref="A1:EL129"/>
  <sheetViews>
    <sheetView topLeftCell="M1" zoomScale="20" zoomScaleNormal="20" workbookViewId="0">
      <pane ySplit="3" topLeftCell="A4" activePane="bottomLeft" state="frozen"/>
      <selection pane="bottomLeft" activeCell="K24" sqref="K24"/>
    </sheetView>
  </sheetViews>
  <sheetFormatPr defaultRowHeight="14.4" x14ac:dyDescent="0.3"/>
  <cols>
    <col min="1" max="1" width="14.88671875" style="5" customWidth="1"/>
    <col min="2" max="2" width="16" style="5" customWidth="1"/>
    <col min="3" max="3" width="8.88671875" style="5"/>
    <col min="4" max="5" width="30.109375" customWidth="1"/>
    <col min="6" max="6" width="24.77734375" style="21" customWidth="1"/>
    <col min="27" max="27" width="14.5546875" customWidth="1"/>
    <col min="32" max="32" width="75.109375" style="18" customWidth="1"/>
    <col min="33" max="33" width="8.88671875" style="13"/>
    <col min="34" max="34" width="9.33203125" style="13" bestFit="1" customWidth="1"/>
    <col min="35" max="35" width="9" style="13" bestFit="1" customWidth="1"/>
    <col min="36" max="36" width="9.33203125" style="13" bestFit="1" customWidth="1"/>
    <col min="37" max="38" width="9" style="13" bestFit="1" customWidth="1"/>
    <col min="39" max="41" width="9.33203125" style="13" bestFit="1" customWidth="1"/>
    <col min="42" max="42" width="9" style="13" bestFit="1" customWidth="1"/>
    <col min="43" max="43" width="9" style="13" customWidth="1"/>
    <col min="44" max="45" width="9" style="13" bestFit="1" customWidth="1"/>
    <col min="46" max="46" width="9" style="13" customWidth="1"/>
    <col min="47" max="47" width="10.44140625" style="13" bestFit="1" customWidth="1"/>
    <col min="48" max="50" width="9.33203125" style="13" bestFit="1" customWidth="1"/>
    <col min="51" max="56" width="9" style="13" bestFit="1" customWidth="1"/>
    <col min="57" max="57" width="10.44140625" style="13" bestFit="1" customWidth="1"/>
    <col min="58" max="58" width="9" style="13" bestFit="1" customWidth="1"/>
    <col min="59" max="127" width="8.88671875" style="13"/>
    <col min="128" max="128" width="8.88671875" style="134"/>
    <col min="129" max="142" width="8.88671875" style="130"/>
  </cols>
  <sheetData>
    <row r="1" spans="1:142" s="30" customFormat="1" ht="48" customHeight="1" x14ac:dyDescent="0.3">
      <c r="A1" s="30" t="s">
        <v>131</v>
      </c>
      <c r="B1" s="30" t="s">
        <v>278</v>
      </c>
      <c r="C1" s="30" t="s">
        <v>130</v>
      </c>
      <c r="D1" s="30" t="s">
        <v>286</v>
      </c>
      <c r="E1" s="30" t="s">
        <v>679</v>
      </c>
      <c r="F1" s="85" t="s">
        <v>289</v>
      </c>
      <c r="G1" s="30" t="s">
        <v>304</v>
      </c>
      <c r="H1" s="30" t="s">
        <v>305</v>
      </c>
      <c r="I1" s="30" t="s">
        <v>306</v>
      </c>
      <c r="J1" s="30" t="s">
        <v>307</v>
      </c>
      <c r="K1" s="30" t="s">
        <v>308</v>
      </c>
      <c r="L1" s="30" t="s">
        <v>309</v>
      </c>
      <c r="M1" s="30" t="s">
        <v>310</v>
      </c>
      <c r="N1" s="30" t="s">
        <v>311</v>
      </c>
      <c r="O1" s="30" t="s">
        <v>312</v>
      </c>
      <c r="P1" s="30" t="s">
        <v>313</v>
      </c>
      <c r="Q1" s="30" t="s">
        <v>314</v>
      </c>
      <c r="R1" s="30" t="s">
        <v>315</v>
      </c>
      <c r="S1" s="30" t="s">
        <v>316</v>
      </c>
      <c r="T1" s="30" t="s">
        <v>317</v>
      </c>
      <c r="U1" s="30" t="s">
        <v>318</v>
      </c>
      <c r="V1" s="30" t="s">
        <v>319</v>
      </c>
      <c r="W1" s="30" t="s">
        <v>320</v>
      </c>
      <c r="X1" s="30" t="s">
        <v>321</v>
      </c>
      <c r="Y1" s="30" t="s">
        <v>322</v>
      </c>
      <c r="Z1" s="30" t="s">
        <v>323</v>
      </c>
      <c r="AA1" s="80" t="s">
        <v>325</v>
      </c>
      <c r="AB1" s="80" t="s">
        <v>300</v>
      </c>
      <c r="AC1" s="80" t="s">
        <v>301</v>
      </c>
      <c r="AD1" s="80" t="s">
        <v>302</v>
      </c>
      <c r="AE1" s="80" t="s">
        <v>303</v>
      </c>
      <c r="AF1" s="86"/>
      <c r="AG1" s="87" t="s">
        <v>0</v>
      </c>
      <c r="AH1" s="87" t="s">
        <v>1</v>
      </c>
      <c r="AI1" s="87" t="s">
        <v>2</v>
      </c>
      <c r="AJ1" s="87" t="s">
        <v>3</v>
      </c>
      <c r="AK1" s="87" t="s">
        <v>4</v>
      </c>
      <c r="AL1" s="87" t="s">
        <v>5</v>
      </c>
      <c r="AM1" s="87" t="s">
        <v>6</v>
      </c>
      <c r="AN1" s="87" t="s">
        <v>7</v>
      </c>
      <c r="AO1" s="87" t="s">
        <v>8</v>
      </c>
      <c r="AP1" s="87" t="s">
        <v>9</v>
      </c>
      <c r="AQ1" s="87" t="s">
        <v>298</v>
      </c>
      <c r="AR1" s="87" t="s">
        <v>10</v>
      </c>
      <c r="AS1" s="87" t="s">
        <v>11</v>
      </c>
      <c r="AT1" s="87" t="s">
        <v>299</v>
      </c>
      <c r="AU1" s="87" t="s">
        <v>12</v>
      </c>
      <c r="AV1" s="87" t="s">
        <v>6</v>
      </c>
      <c r="AW1" s="87" t="s">
        <v>7</v>
      </c>
      <c r="AX1" s="87" t="s">
        <v>8</v>
      </c>
      <c r="AY1" s="87" t="s">
        <v>1</v>
      </c>
      <c r="AZ1" s="87" t="s">
        <v>5</v>
      </c>
      <c r="BA1" s="87" t="s">
        <v>3</v>
      </c>
      <c r="BB1" s="87" t="s">
        <v>264</v>
      </c>
      <c r="BC1" s="87" t="s">
        <v>265</v>
      </c>
      <c r="BD1" s="87" t="s">
        <v>9</v>
      </c>
      <c r="BE1" s="87" t="s">
        <v>12</v>
      </c>
      <c r="BF1" s="87" t="s">
        <v>284</v>
      </c>
      <c r="BG1" s="87" t="s">
        <v>13</v>
      </c>
      <c r="BH1" s="87" t="s">
        <v>14</v>
      </c>
      <c r="BI1" s="87" t="s">
        <v>15</v>
      </c>
      <c r="BJ1" s="87" t="s">
        <v>16</v>
      </c>
      <c r="BK1" s="87" t="s">
        <v>292</v>
      </c>
      <c r="BL1" s="87" t="s">
        <v>18</v>
      </c>
      <c r="BM1" s="87" t="s">
        <v>19</v>
      </c>
      <c r="BN1" s="87" t="s">
        <v>20</v>
      </c>
      <c r="BO1" s="87" t="s">
        <v>21</v>
      </c>
      <c r="BP1" s="87" t="s">
        <v>22</v>
      </c>
      <c r="BQ1" s="87" t="s">
        <v>23</v>
      </c>
      <c r="BR1" s="87" t="s">
        <v>24</v>
      </c>
      <c r="BS1" s="87" t="s">
        <v>25</v>
      </c>
      <c r="BT1" s="87" t="s">
        <v>26</v>
      </c>
      <c r="BU1" s="87" t="s">
        <v>27</v>
      </c>
      <c r="BV1" s="87" t="s">
        <v>28</v>
      </c>
      <c r="BW1" s="87" t="s">
        <v>29</v>
      </c>
      <c r="BX1" s="87" t="s">
        <v>30</v>
      </c>
      <c r="BY1" s="87" t="s">
        <v>31</v>
      </c>
      <c r="BZ1" s="87" t="s">
        <v>32</v>
      </c>
      <c r="CA1" s="87" t="s">
        <v>33</v>
      </c>
      <c r="CB1" s="87" t="s">
        <v>34</v>
      </c>
      <c r="CC1" s="87" t="s">
        <v>35</v>
      </c>
      <c r="CD1" s="87" t="s">
        <v>36</v>
      </c>
      <c r="CE1" s="87" t="s">
        <v>37</v>
      </c>
      <c r="CF1" s="87" t="s">
        <v>38</v>
      </c>
      <c r="CG1" s="87" t="s">
        <v>39</v>
      </c>
      <c r="CH1" s="87" t="s">
        <v>40</v>
      </c>
      <c r="CI1" s="87" t="s">
        <v>41</v>
      </c>
      <c r="CJ1" s="87" t="s">
        <v>42</v>
      </c>
      <c r="CK1" s="87" t="s">
        <v>43</v>
      </c>
      <c r="CL1" s="87" t="s">
        <v>44</v>
      </c>
      <c r="CM1" s="87" t="s">
        <v>45</v>
      </c>
      <c r="CN1" s="87" t="s">
        <v>46</v>
      </c>
      <c r="CO1" s="87" t="s">
        <v>47</v>
      </c>
      <c r="CP1" s="87" t="s">
        <v>48</v>
      </c>
      <c r="CQ1" s="87" t="s">
        <v>49</v>
      </c>
      <c r="CR1" s="87" t="s">
        <v>50</v>
      </c>
      <c r="CS1" s="87" t="s">
        <v>51</v>
      </c>
      <c r="CT1" s="87" t="s">
        <v>52</v>
      </c>
      <c r="CU1" s="87" t="s">
        <v>53</v>
      </c>
      <c r="CV1" s="87" t="s">
        <v>54</v>
      </c>
      <c r="CW1" s="87" t="s">
        <v>55</v>
      </c>
      <c r="CX1" s="87" t="s">
        <v>56</v>
      </c>
      <c r="CY1" s="87" t="s">
        <v>57</v>
      </c>
      <c r="CZ1" s="87" t="s">
        <v>58</v>
      </c>
      <c r="DA1" s="87" t="s">
        <v>59</v>
      </c>
      <c r="DB1" s="87" t="s">
        <v>60</v>
      </c>
      <c r="DC1" s="87" t="s">
        <v>61</v>
      </c>
      <c r="DD1" s="87" t="s">
        <v>62</v>
      </c>
      <c r="DE1" s="87" t="s">
        <v>63</v>
      </c>
      <c r="DF1" s="87" t="s">
        <v>64</v>
      </c>
      <c r="DG1" s="87" t="s">
        <v>65</v>
      </c>
      <c r="DH1" s="87" t="s">
        <v>66</v>
      </c>
      <c r="DI1" s="87" t="s">
        <v>67</v>
      </c>
      <c r="DJ1" s="87" t="s">
        <v>68</v>
      </c>
      <c r="DK1" s="87" t="s">
        <v>69</v>
      </c>
      <c r="DL1" s="87" t="s">
        <v>70</v>
      </c>
      <c r="DM1" s="87" t="s">
        <v>71</v>
      </c>
      <c r="DN1" s="87" t="s">
        <v>72</v>
      </c>
      <c r="DO1" s="87" t="s">
        <v>73</v>
      </c>
      <c r="DP1" s="87" t="s">
        <v>74</v>
      </c>
      <c r="DQ1" s="87" t="s">
        <v>75</v>
      </c>
      <c r="DR1" s="87" t="s">
        <v>76</v>
      </c>
      <c r="DS1" s="87" t="s">
        <v>77</v>
      </c>
      <c r="DT1" s="87" t="s">
        <v>78</v>
      </c>
      <c r="DU1" s="87" t="s">
        <v>79</v>
      </c>
      <c r="DV1" s="87" t="s">
        <v>80</v>
      </c>
      <c r="DW1" s="88"/>
      <c r="DX1" s="133" t="s">
        <v>287</v>
      </c>
      <c r="DY1" s="132" t="s">
        <v>666</v>
      </c>
      <c r="DZ1" s="132" t="s">
        <v>667</v>
      </c>
      <c r="EA1" s="132" t="s">
        <v>668</v>
      </c>
      <c r="EB1" s="132" t="s">
        <v>669</v>
      </c>
      <c r="EC1" s="132" t="s">
        <v>670</v>
      </c>
      <c r="ED1" s="132" t="s">
        <v>671</v>
      </c>
      <c r="EE1" s="132" t="s">
        <v>672</v>
      </c>
      <c r="EF1" s="132" t="s">
        <v>673</v>
      </c>
      <c r="EG1" s="132" t="s">
        <v>674</v>
      </c>
      <c r="EH1" s="132" t="s">
        <v>675</v>
      </c>
      <c r="EI1" s="132" t="s">
        <v>676</v>
      </c>
      <c r="EJ1" s="132" t="s">
        <v>677</v>
      </c>
      <c r="EK1" s="132" t="s">
        <v>664</v>
      </c>
      <c r="EL1" s="132" t="s">
        <v>665</v>
      </c>
    </row>
    <row r="2" spans="1:142" s="69" customFormat="1" ht="54.6" customHeight="1" x14ac:dyDescent="0.35">
      <c r="A2" s="67" t="s">
        <v>279</v>
      </c>
      <c r="B2" s="68"/>
      <c r="C2" s="68"/>
      <c r="F2" s="84" t="s">
        <v>285</v>
      </c>
      <c r="G2" s="11" t="s">
        <v>285</v>
      </c>
      <c r="H2" s="11" t="s">
        <v>285</v>
      </c>
      <c r="I2" s="11" t="s">
        <v>285</v>
      </c>
      <c r="J2" s="11" t="s">
        <v>285</v>
      </c>
      <c r="K2" s="11" t="s">
        <v>285</v>
      </c>
      <c r="L2" s="11" t="s">
        <v>285</v>
      </c>
      <c r="M2" s="11" t="s">
        <v>285</v>
      </c>
      <c r="N2" s="11" t="s">
        <v>285</v>
      </c>
      <c r="O2" s="11" t="s">
        <v>285</v>
      </c>
      <c r="P2" s="11" t="s">
        <v>285</v>
      </c>
      <c r="Q2" s="11" t="s">
        <v>285</v>
      </c>
      <c r="R2" s="11" t="s">
        <v>285</v>
      </c>
      <c r="S2" s="11" t="s">
        <v>285</v>
      </c>
      <c r="T2" s="11" t="s">
        <v>285</v>
      </c>
      <c r="U2" s="11" t="s">
        <v>285</v>
      </c>
      <c r="V2" s="11" t="s">
        <v>285</v>
      </c>
      <c r="W2" s="11" t="s">
        <v>285</v>
      </c>
      <c r="X2" s="11" t="s">
        <v>285</v>
      </c>
      <c r="Y2" s="11" t="s">
        <v>285</v>
      </c>
      <c r="Z2" s="11" t="s">
        <v>285</v>
      </c>
      <c r="AA2" s="69" t="s">
        <v>324</v>
      </c>
      <c r="AB2" s="69" t="s">
        <v>324</v>
      </c>
      <c r="AC2" s="69" t="s">
        <v>324</v>
      </c>
      <c r="AD2" s="69" t="s">
        <v>324</v>
      </c>
      <c r="AE2" s="69" t="s">
        <v>324</v>
      </c>
      <c r="AF2" s="20" t="s">
        <v>663</v>
      </c>
      <c r="AG2" s="84" t="s">
        <v>281</v>
      </c>
      <c r="AH2" s="84" t="s">
        <v>281</v>
      </c>
      <c r="AI2" s="84" t="s">
        <v>281</v>
      </c>
      <c r="AJ2" s="84" t="s">
        <v>281</v>
      </c>
      <c r="AK2" s="84" t="s">
        <v>281</v>
      </c>
      <c r="AL2" s="84" t="s">
        <v>281</v>
      </c>
      <c r="AM2" s="84" t="s">
        <v>281</v>
      </c>
      <c r="AN2" s="84" t="s">
        <v>281</v>
      </c>
      <c r="AO2" s="84" t="s">
        <v>281</v>
      </c>
      <c r="AP2" s="84" t="s">
        <v>281</v>
      </c>
      <c r="AQ2" s="84" t="s">
        <v>281</v>
      </c>
      <c r="AR2" s="84" t="s">
        <v>281</v>
      </c>
      <c r="AS2" s="84" t="s">
        <v>281</v>
      </c>
      <c r="AT2" s="84" t="s">
        <v>281</v>
      </c>
      <c r="AU2" s="84" t="s">
        <v>281</v>
      </c>
      <c r="AV2" s="84" t="s">
        <v>281</v>
      </c>
      <c r="AW2" s="84" t="s">
        <v>281</v>
      </c>
      <c r="AX2" s="84" t="s">
        <v>281</v>
      </c>
      <c r="AY2" s="84" t="s">
        <v>281</v>
      </c>
      <c r="AZ2" s="84" t="s">
        <v>281</v>
      </c>
      <c r="BA2" s="84" t="s">
        <v>281</v>
      </c>
      <c r="BB2" s="84" t="s">
        <v>281</v>
      </c>
      <c r="BC2" s="84" t="s">
        <v>281</v>
      </c>
      <c r="BD2" s="84" t="s">
        <v>281</v>
      </c>
      <c r="BE2" s="84" t="s">
        <v>281</v>
      </c>
      <c r="BF2" s="84" t="s">
        <v>281</v>
      </c>
      <c r="BG2" s="84" t="s">
        <v>285</v>
      </c>
      <c r="BH2" s="84" t="s">
        <v>285</v>
      </c>
      <c r="BI2" s="84" t="s">
        <v>285</v>
      </c>
      <c r="BJ2" s="84" t="s">
        <v>285</v>
      </c>
      <c r="BK2" s="84" t="s">
        <v>285</v>
      </c>
      <c r="BL2" s="84" t="s">
        <v>285</v>
      </c>
      <c r="BM2" s="84" t="s">
        <v>285</v>
      </c>
      <c r="BN2" s="84" t="s">
        <v>285</v>
      </c>
      <c r="BO2" s="84" t="s">
        <v>285</v>
      </c>
      <c r="BP2" s="84" t="s">
        <v>285</v>
      </c>
      <c r="BQ2" s="84" t="s">
        <v>285</v>
      </c>
      <c r="BR2" s="84" t="s">
        <v>285</v>
      </c>
      <c r="BS2" s="84" t="s">
        <v>285</v>
      </c>
      <c r="BT2" s="84" t="s">
        <v>285</v>
      </c>
      <c r="BU2" s="84" t="s">
        <v>285</v>
      </c>
      <c r="BV2" s="84" t="s">
        <v>285</v>
      </c>
      <c r="BW2" s="84" t="s">
        <v>285</v>
      </c>
      <c r="BX2" s="84" t="s">
        <v>285</v>
      </c>
      <c r="BY2" s="84" t="s">
        <v>285</v>
      </c>
      <c r="BZ2" s="84" t="s">
        <v>285</v>
      </c>
      <c r="CA2" s="84" t="s">
        <v>285</v>
      </c>
      <c r="CB2" s="84" t="s">
        <v>285</v>
      </c>
      <c r="CC2" s="84" t="s">
        <v>285</v>
      </c>
      <c r="CD2" s="84" t="s">
        <v>285</v>
      </c>
      <c r="CE2" s="84" t="s">
        <v>285</v>
      </c>
      <c r="CF2" s="84" t="s">
        <v>285</v>
      </c>
      <c r="CG2" s="84" t="s">
        <v>285</v>
      </c>
      <c r="CH2" s="84" t="s">
        <v>285</v>
      </c>
      <c r="CI2" s="84" t="s">
        <v>285</v>
      </c>
      <c r="CJ2" s="84" t="s">
        <v>285</v>
      </c>
      <c r="CK2" s="84" t="s">
        <v>285</v>
      </c>
      <c r="CL2" s="84" t="s">
        <v>285</v>
      </c>
      <c r="CM2" s="84" t="s">
        <v>285</v>
      </c>
      <c r="CN2" s="84" t="s">
        <v>285</v>
      </c>
      <c r="CO2" s="84" t="s">
        <v>285</v>
      </c>
      <c r="CP2" s="84" t="s">
        <v>285</v>
      </c>
      <c r="CQ2" s="84" t="s">
        <v>285</v>
      </c>
      <c r="CR2" s="84" t="s">
        <v>285</v>
      </c>
      <c r="CS2" s="84" t="s">
        <v>285</v>
      </c>
      <c r="CT2" s="84" t="s">
        <v>285</v>
      </c>
      <c r="CU2" s="84" t="s">
        <v>285</v>
      </c>
      <c r="CV2" s="84" t="s">
        <v>285</v>
      </c>
      <c r="CW2" s="84" t="s">
        <v>285</v>
      </c>
      <c r="CX2" s="84" t="s">
        <v>285</v>
      </c>
      <c r="CY2" s="84" t="s">
        <v>285</v>
      </c>
      <c r="CZ2" s="84" t="s">
        <v>285</v>
      </c>
      <c r="DA2" s="84" t="s">
        <v>285</v>
      </c>
      <c r="DB2" s="84" t="s">
        <v>285</v>
      </c>
      <c r="DC2" s="84" t="s">
        <v>285</v>
      </c>
      <c r="DD2" s="84" t="s">
        <v>285</v>
      </c>
      <c r="DE2" s="84" t="s">
        <v>285</v>
      </c>
      <c r="DF2" s="84" t="s">
        <v>285</v>
      </c>
      <c r="DG2" s="84" t="s">
        <v>285</v>
      </c>
      <c r="DH2" s="84" t="s">
        <v>285</v>
      </c>
      <c r="DI2" s="84" t="s">
        <v>285</v>
      </c>
      <c r="DJ2" s="84" t="s">
        <v>285</v>
      </c>
      <c r="DK2" s="84" t="s">
        <v>285</v>
      </c>
      <c r="DL2" s="84" t="s">
        <v>285</v>
      </c>
      <c r="DM2" s="84" t="s">
        <v>285</v>
      </c>
      <c r="DN2" s="84" t="s">
        <v>285</v>
      </c>
      <c r="DO2" s="84" t="s">
        <v>285</v>
      </c>
      <c r="DP2" s="84" t="s">
        <v>285</v>
      </c>
      <c r="DQ2" s="84" t="s">
        <v>285</v>
      </c>
      <c r="DR2" s="84" t="s">
        <v>285</v>
      </c>
      <c r="DS2" s="84" t="s">
        <v>285</v>
      </c>
      <c r="DT2" s="84" t="s">
        <v>285</v>
      </c>
      <c r="DU2" s="84" t="s">
        <v>285</v>
      </c>
      <c r="DV2" s="84" t="s">
        <v>285</v>
      </c>
      <c r="DW2" s="84" t="s">
        <v>285</v>
      </c>
      <c r="DX2" s="131" t="s">
        <v>678</v>
      </c>
      <c r="DY2" s="131" t="s">
        <v>678</v>
      </c>
      <c r="DZ2" s="131" t="s">
        <v>678</v>
      </c>
      <c r="EA2" s="131" t="s">
        <v>678</v>
      </c>
      <c r="EB2" s="131" t="s">
        <v>678</v>
      </c>
      <c r="EC2" s="131" t="s">
        <v>678</v>
      </c>
      <c r="ED2" s="131" t="s">
        <v>678</v>
      </c>
      <c r="EE2" s="131" t="s">
        <v>678</v>
      </c>
      <c r="EF2" s="131" t="s">
        <v>678</v>
      </c>
      <c r="EG2" s="131" t="s">
        <v>678</v>
      </c>
      <c r="EH2" s="131" t="s">
        <v>678</v>
      </c>
      <c r="EI2" s="131" t="s">
        <v>678</v>
      </c>
      <c r="EJ2" s="131" t="s">
        <v>678</v>
      </c>
      <c r="EK2" s="131" t="s">
        <v>678</v>
      </c>
      <c r="EL2" s="131" t="s">
        <v>678</v>
      </c>
    </row>
    <row r="3" spans="1:142" s="11" customFormat="1" x14ac:dyDescent="0.3">
      <c r="A3" s="24" t="s">
        <v>280</v>
      </c>
      <c r="F3" s="21" t="s">
        <v>282</v>
      </c>
      <c r="G3" s="11" t="s">
        <v>282</v>
      </c>
      <c r="H3" s="11" t="s">
        <v>282</v>
      </c>
      <c r="I3" s="11" t="s">
        <v>282</v>
      </c>
      <c r="J3" s="11" t="s">
        <v>282</v>
      </c>
      <c r="K3" s="11" t="s">
        <v>282</v>
      </c>
      <c r="L3" s="11" t="s">
        <v>282</v>
      </c>
      <c r="M3" s="11" t="s">
        <v>282</v>
      </c>
      <c r="N3" s="11" t="s">
        <v>282</v>
      </c>
      <c r="O3" s="11" t="s">
        <v>282</v>
      </c>
      <c r="P3" s="11" t="s">
        <v>282</v>
      </c>
      <c r="Q3" s="11" t="s">
        <v>282</v>
      </c>
      <c r="R3" s="11" t="s">
        <v>282</v>
      </c>
      <c r="S3" s="11" t="s">
        <v>282</v>
      </c>
      <c r="T3" s="11" t="s">
        <v>282</v>
      </c>
      <c r="U3" s="11" t="s">
        <v>282</v>
      </c>
      <c r="V3" s="11" t="s">
        <v>282</v>
      </c>
      <c r="W3" s="11" t="s">
        <v>282</v>
      </c>
      <c r="X3" s="11" t="s">
        <v>282</v>
      </c>
      <c r="Y3" s="11" t="s">
        <v>282</v>
      </c>
      <c r="Z3" s="11" t="s">
        <v>282</v>
      </c>
      <c r="AB3" s="69"/>
      <c r="AC3" s="69"/>
      <c r="AD3" s="69"/>
      <c r="AE3" s="69"/>
      <c r="AF3" s="17"/>
      <c r="AG3" s="21" t="s">
        <v>282</v>
      </c>
      <c r="AH3" s="21" t="s">
        <v>282</v>
      </c>
      <c r="AI3" s="21" t="s">
        <v>282</v>
      </c>
      <c r="AJ3" s="21" t="s">
        <v>282</v>
      </c>
      <c r="AK3" s="21" t="s">
        <v>282</v>
      </c>
      <c r="AL3" s="21" t="s">
        <v>282</v>
      </c>
      <c r="AM3" s="21" t="s">
        <v>282</v>
      </c>
      <c r="AN3" s="21" t="s">
        <v>282</v>
      </c>
      <c r="AO3" s="21" t="s">
        <v>282</v>
      </c>
      <c r="AP3" s="21" t="s">
        <v>282</v>
      </c>
      <c r="AQ3" s="21" t="s">
        <v>282</v>
      </c>
      <c r="AR3" s="21" t="s">
        <v>282</v>
      </c>
      <c r="AS3" s="21" t="s">
        <v>282</v>
      </c>
      <c r="AT3" s="21" t="s">
        <v>282</v>
      </c>
      <c r="AU3" s="21" t="s">
        <v>282</v>
      </c>
      <c r="AV3" s="21" t="s">
        <v>283</v>
      </c>
      <c r="AW3" s="21" t="s">
        <v>283</v>
      </c>
      <c r="AX3" s="21" t="s">
        <v>283</v>
      </c>
      <c r="AY3" s="21" t="s">
        <v>283</v>
      </c>
      <c r="AZ3" s="21" t="s">
        <v>283</v>
      </c>
      <c r="BA3" s="21" t="s">
        <v>283</v>
      </c>
      <c r="BB3" s="21" t="s">
        <v>283</v>
      </c>
      <c r="BC3" s="21" t="s">
        <v>283</v>
      </c>
      <c r="BD3" s="21" t="s">
        <v>283</v>
      </c>
      <c r="BE3" s="21" t="s">
        <v>283</v>
      </c>
      <c r="BF3" s="21" t="s">
        <v>283</v>
      </c>
      <c r="BG3" s="21" t="s">
        <v>282</v>
      </c>
      <c r="BH3" s="21" t="s">
        <v>282</v>
      </c>
      <c r="BI3" s="21" t="s">
        <v>282</v>
      </c>
      <c r="BJ3" s="21" t="s">
        <v>282</v>
      </c>
      <c r="BK3" s="21" t="s">
        <v>282</v>
      </c>
      <c r="BL3" s="21" t="s">
        <v>282</v>
      </c>
      <c r="BM3" s="21" t="s">
        <v>282</v>
      </c>
      <c r="BN3" s="21" t="s">
        <v>282</v>
      </c>
      <c r="BO3" s="21" t="s">
        <v>282</v>
      </c>
      <c r="BP3" s="21" t="s">
        <v>282</v>
      </c>
      <c r="BQ3" s="21" t="s">
        <v>282</v>
      </c>
      <c r="BR3" s="21" t="s">
        <v>282</v>
      </c>
      <c r="BS3" s="21" t="s">
        <v>282</v>
      </c>
      <c r="BT3" s="21" t="s">
        <v>282</v>
      </c>
      <c r="BU3" s="21" t="s">
        <v>282</v>
      </c>
      <c r="BV3" s="21" t="s">
        <v>282</v>
      </c>
      <c r="BW3" s="21" t="s">
        <v>282</v>
      </c>
      <c r="BX3" s="21" t="s">
        <v>282</v>
      </c>
      <c r="BY3" s="21" t="s">
        <v>282</v>
      </c>
      <c r="BZ3" s="21" t="s">
        <v>282</v>
      </c>
      <c r="CA3" s="21" t="s">
        <v>282</v>
      </c>
      <c r="CB3" s="21" t="s">
        <v>282</v>
      </c>
      <c r="CC3" s="21" t="s">
        <v>282</v>
      </c>
      <c r="CD3" s="21" t="s">
        <v>282</v>
      </c>
      <c r="CE3" s="21" t="s">
        <v>282</v>
      </c>
      <c r="CF3" s="21" t="s">
        <v>282</v>
      </c>
      <c r="CG3" s="21" t="s">
        <v>282</v>
      </c>
      <c r="CH3" s="21" t="s">
        <v>282</v>
      </c>
      <c r="CI3" s="21" t="s">
        <v>282</v>
      </c>
      <c r="CJ3" s="21" t="s">
        <v>282</v>
      </c>
      <c r="CK3" s="21" t="s">
        <v>282</v>
      </c>
      <c r="CL3" s="21" t="s">
        <v>282</v>
      </c>
      <c r="CM3" s="21" t="s">
        <v>282</v>
      </c>
      <c r="CN3" s="21" t="s">
        <v>282</v>
      </c>
      <c r="CO3" s="21" t="s">
        <v>282</v>
      </c>
      <c r="CP3" s="21" t="s">
        <v>282</v>
      </c>
      <c r="CQ3" s="21" t="s">
        <v>282</v>
      </c>
      <c r="CR3" s="21" t="s">
        <v>282</v>
      </c>
      <c r="CS3" s="21" t="s">
        <v>282</v>
      </c>
      <c r="CT3" s="21" t="s">
        <v>282</v>
      </c>
      <c r="CU3" s="21" t="s">
        <v>282</v>
      </c>
      <c r="CV3" s="21" t="s">
        <v>282</v>
      </c>
      <c r="CW3" s="21" t="s">
        <v>282</v>
      </c>
      <c r="CX3" s="21" t="s">
        <v>282</v>
      </c>
      <c r="CY3" s="21" t="s">
        <v>282</v>
      </c>
      <c r="CZ3" s="21" t="s">
        <v>282</v>
      </c>
      <c r="DA3" s="21" t="s">
        <v>282</v>
      </c>
      <c r="DB3" s="21" t="s">
        <v>282</v>
      </c>
      <c r="DC3" s="21" t="s">
        <v>282</v>
      </c>
      <c r="DD3" s="21" t="s">
        <v>282</v>
      </c>
      <c r="DE3" s="21" t="s">
        <v>282</v>
      </c>
      <c r="DF3" s="21" t="s">
        <v>282</v>
      </c>
      <c r="DG3" s="21" t="s">
        <v>282</v>
      </c>
      <c r="DH3" s="21" t="s">
        <v>282</v>
      </c>
      <c r="DI3" s="21" t="s">
        <v>282</v>
      </c>
      <c r="DJ3" s="21" t="s">
        <v>282</v>
      </c>
      <c r="DK3" s="21" t="s">
        <v>282</v>
      </c>
      <c r="DL3" s="21" t="s">
        <v>282</v>
      </c>
      <c r="DM3" s="21" t="s">
        <v>282</v>
      </c>
      <c r="DN3" s="21" t="s">
        <v>282</v>
      </c>
      <c r="DO3" s="21" t="s">
        <v>282</v>
      </c>
      <c r="DP3" s="21" t="s">
        <v>282</v>
      </c>
      <c r="DQ3" s="21" t="s">
        <v>282</v>
      </c>
      <c r="DR3" s="21" t="s">
        <v>282</v>
      </c>
      <c r="DS3" s="21" t="s">
        <v>282</v>
      </c>
      <c r="DT3" s="21" t="s">
        <v>282</v>
      </c>
      <c r="DU3" s="21" t="s">
        <v>282</v>
      </c>
      <c r="DV3" s="21" t="s">
        <v>282</v>
      </c>
      <c r="DW3" s="21" t="s">
        <v>282</v>
      </c>
      <c r="DX3" s="135"/>
      <c r="DY3" s="131"/>
      <c r="DZ3" s="131"/>
      <c r="EA3" s="131"/>
      <c r="EB3" s="131"/>
      <c r="EC3" s="131"/>
      <c r="ED3" s="131"/>
      <c r="EE3" s="131"/>
      <c r="EF3" s="131"/>
      <c r="EG3" s="131"/>
      <c r="EH3" s="131"/>
      <c r="EI3" s="131"/>
      <c r="EJ3" s="131"/>
      <c r="EK3" s="131"/>
      <c r="EL3" s="131"/>
    </row>
    <row r="4" spans="1:142" x14ac:dyDescent="0.3">
      <c r="A4" s="5" t="s">
        <v>132</v>
      </c>
      <c r="B4" s="5">
        <v>65</v>
      </c>
      <c r="C4" s="5">
        <v>908</v>
      </c>
      <c r="D4" t="s">
        <v>119</v>
      </c>
      <c r="F4" s="22">
        <v>21.177</v>
      </c>
      <c r="G4" s="3">
        <v>126.6</v>
      </c>
      <c r="H4" s="3">
        <v>4.7</v>
      </c>
      <c r="I4" s="3">
        <v>116.1</v>
      </c>
      <c r="J4" s="3">
        <v>5.4</v>
      </c>
      <c r="K4" s="4">
        <v>0.78</v>
      </c>
      <c r="L4" s="4">
        <v>0.13</v>
      </c>
      <c r="M4" s="4">
        <v>0.23</v>
      </c>
      <c r="N4" s="4">
        <v>0.11</v>
      </c>
      <c r="O4" s="4">
        <v>6.6000000000000003E-2</v>
      </c>
      <c r="P4" s="4">
        <v>1.4E-2</v>
      </c>
      <c r="Q4" s="4">
        <v>1.1779999999999999</v>
      </c>
      <c r="R4" s="4">
        <v>6.4000000000000001E-2</v>
      </c>
      <c r="S4" s="4">
        <v>0.17599999999999999</v>
      </c>
      <c r="T4" s="4">
        <v>2.7E-2</v>
      </c>
      <c r="U4" s="4">
        <v>0.122</v>
      </c>
      <c r="V4" s="4">
        <v>2.8000000000000001E-2</v>
      </c>
      <c r="W4" s="4">
        <v>0.115</v>
      </c>
      <c r="X4" s="4">
        <v>1.6E-2</v>
      </c>
      <c r="Y4" s="4">
        <v>1.7500000000000002E-2</v>
      </c>
      <c r="Z4" s="4">
        <v>5.4000000000000003E-3</v>
      </c>
      <c r="AA4" s="38"/>
      <c r="AB4" s="38"/>
      <c r="AC4" s="38"/>
      <c r="AD4" s="38"/>
      <c r="AE4" s="38"/>
      <c r="AG4" s="14">
        <v>2.0625</v>
      </c>
      <c r="AH4" s="14">
        <v>12.1204</v>
      </c>
      <c r="AI4" s="14">
        <v>0.37140000000000001</v>
      </c>
      <c r="AJ4" s="14">
        <v>10.5518</v>
      </c>
      <c r="AK4" s="14">
        <v>0.55300000000000005</v>
      </c>
      <c r="AL4" s="14">
        <v>2.4409000000000001</v>
      </c>
      <c r="AM4" s="14">
        <v>48.203800000000001</v>
      </c>
      <c r="AN4" s="14">
        <v>10.5783</v>
      </c>
      <c r="AO4" s="14">
        <v>11.213900000000001</v>
      </c>
      <c r="AP4" s="14">
        <v>0.34499999999999997</v>
      </c>
      <c r="AQ4" s="14">
        <f>AP4/1.65</f>
        <v>0.20909090909090908</v>
      </c>
      <c r="AR4" s="14">
        <v>0.2366</v>
      </c>
      <c r="AS4" s="14">
        <v>1.3599999999999999E-2</v>
      </c>
      <c r="AT4" s="14">
        <f>AS4/1.15</f>
        <v>1.182608695652174E-2</v>
      </c>
      <c r="AU4" s="14">
        <v>98.691100000000006</v>
      </c>
      <c r="AV4" s="14">
        <v>40.566800000000001</v>
      </c>
      <c r="AW4" s="14">
        <v>47.1325</v>
      </c>
      <c r="AX4" s="14">
        <v>12.413399999999999</v>
      </c>
      <c r="AY4" s="14">
        <v>3.9E-2</v>
      </c>
      <c r="AZ4" s="14">
        <v>1.5100000000000001E-2</v>
      </c>
      <c r="BA4" s="14">
        <v>0.25469999999999998</v>
      </c>
      <c r="BB4" s="14">
        <v>0.42059999999999997</v>
      </c>
      <c r="BC4" s="14">
        <v>7.4099999999999999E-2</v>
      </c>
      <c r="BD4" s="14">
        <v>0.17119999999999999</v>
      </c>
      <c r="BE4" s="14">
        <v>101.0874</v>
      </c>
      <c r="BF4" s="14">
        <f>(AW4/40.3044)/(AW4/40.3044+AX4/71.844)</f>
        <v>0.87126865161633238</v>
      </c>
      <c r="BG4" s="13">
        <v>4.12</v>
      </c>
      <c r="BH4" s="13">
        <v>0.39</v>
      </c>
      <c r="BI4" s="13">
        <v>1.1499999999999999</v>
      </c>
      <c r="BJ4" s="13">
        <v>0.61</v>
      </c>
      <c r="BK4" s="13">
        <v>1804</v>
      </c>
      <c r="BL4" s="13">
        <v>61</v>
      </c>
      <c r="BM4" s="13">
        <v>29</v>
      </c>
      <c r="BN4" s="13">
        <v>1.1000000000000001</v>
      </c>
      <c r="BO4" s="13">
        <v>305</v>
      </c>
      <c r="BP4" s="13">
        <v>11</v>
      </c>
      <c r="BQ4" s="13">
        <v>700</v>
      </c>
      <c r="BR4" s="13">
        <v>26</v>
      </c>
      <c r="BS4" s="13">
        <v>55.1</v>
      </c>
      <c r="BT4" s="13">
        <v>2.2000000000000002</v>
      </c>
      <c r="BU4" s="13">
        <v>276</v>
      </c>
      <c r="BV4" s="13">
        <v>12</v>
      </c>
      <c r="BW4" s="13">
        <v>15.07</v>
      </c>
      <c r="BX4" s="13">
        <v>0.73</v>
      </c>
      <c r="BY4" s="13">
        <v>262.89999999999998</v>
      </c>
      <c r="BZ4" s="13">
        <v>9</v>
      </c>
      <c r="CA4" s="13">
        <v>23.1</v>
      </c>
      <c r="CB4" s="13">
        <v>1.1000000000000001</v>
      </c>
      <c r="CC4" s="13">
        <v>116.1</v>
      </c>
      <c r="CD4" s="13">
        <v>5.0999999999999996</v>
      </c>
      <c r="CE4" s="13">
        <v>9.5399999999999991</v>
      </c>
      <c r="CF4" s="13">
        <v>0.44</v>
      </c>
      <c r="CG4" s="13">
        <v>0.27200000000000002</v>
      </c>
      <c r="CH4" s="13">
        <v>2.4E-2</v>
      </c>
      <c r="CI4" s="13">
        <v>69.8</v>
      </c>
      <c r="CJ4" s="13">
        <v>3.7</v>
      </c>
      <c r="CK4" s="13">
        <v>8.59</v>
      </c>
      <c r="CL4" s="13">
        <v>0.44</v>
      </c>
      <c r="CM4" s="13">
        <v>21.05</v>
      </c>
      <c r="CN4" s="13">
        <v>0.93</v>
      </c>
      <c r="CO4" s="13">
        <v>3.26</v>
      </c>
      <c r="CP4" s="13">
        <v>0.2</v>
      </c>
      <c r="CQ4" s="13">
        <v>16.7</v>
      </c>
      <c r="CR4" s="13">
        <v>1.3</v>
      </c>
      <c r="CS4" s="13">
        <v>4.78</v>
      </c>
      <c r="CT4" s="13">
        <v>0.44</v>
      </c>
      <c r="CU4" s="13">
        <v>1.64</v>
      </c>
      <c r="CV4" s="13">
        <v>0.12</v>
      </c>
      <c r="CW4" s="13">
        <v>5.33</v>
      </c>
      <c r="CX4" s="13">
        <v>0.44</v>
      </c>
      <c r="CY4" s="13">
        <v>0.72299999999999998</v>
      </c>
      <c r="CZ4" s="13">
        <v>6.9000000000000006E-2</v>
      </c>
      <c r="DA4" s="13">
        <v>4.7</v>
      </c>
      <c r="DB4" s="13">
        <v>0.38</v>
      </c>
      <c r="DC4" s="13">
        <v>0.93100000000000005</v>
      </c>
      <c r="DD4" s="13">
        <v>9.0999999999999998E-2</v>
      </c>
      <c r="DE4" s="13">
        <v>2.36</v>
      </c>
      <c r="DF4" s="13">
        <v>0.24</v>
      </c>
      <c r="DG4" s="13">
        <v>0.30099999999999999</v>
      </c>
      <c r="DH4" s="13">
        <v>4.3999999999999997E-2</v>
      </c>
      <c r="DI4" s="13">
        <v>1.89</v>
      </c>
      <c r="DJ4" s="13">
        <v>0.19</v>
      </c>
      <c r="DK4" s="13">
        <v>0.248</v>
      </c>
      <c r="DL4" s="13">
        <v>3.9E-2</v>
      </c>
      <c r="DM4" s="13">
        <v>2.68</v>
      </c>
      <c r="DN4" s="13">
        <v>0.44</v>
      </c>
      <c r="DO4" s="13">
        <v>0.68200000000000005</v>
      </c>
      <c r="DP4" s="13">
        <v>9.4E-2</v>
      </c>
      <c r="DQ4" s="13">
        <v>2.71</v>
      </c>
      <c r="DR4" s="13">
        <v>0.3</v>
      </c>
      <c r="DS4" s="13">
        <v>0.59699999999999998</v>
      </c>
      <c r="DT4" s="13">
        <v>6.8000000000000005E-2</v>
      </c>
      <c r="DU4" s="13">
        <v>0.22500000000000001</v>
      </c>
      <c r="DV4" s="13">
        <v>4.1000000000000002E-2</v>
      </c>
      <c r="DW4" s="13">
        <v>3</v>
      </c>
      <c r="DX4" s="134">
        <v>-2.41</v>
      </c>
      <c r="DY4" s="130">
        <v>48.438000000000002</v>
      </c>
      <c r="DZ4" s="130">
        <v>2.4049999999999998</v>
      </c>
      <c r="EA4" s="130">
        <v>11.941000000000001</v>
      </c>
      <c r="EB4" s="130">
        <v>1.7210000000000001</v>
      </c>
      <c r="EC4" s="130">
        <v>9.782</v>
      </c>
      <c r="ED4" s="130">
        <v>0.34899999999999998</v>
      </c>
      <c r="EE4" s="130">
        <v>11.516</v>
      </c>
      <c r="EF4" s="130">
        <v>10.412000000000001</v>
      </c>
      <c r="EG4" s="130">
        <v>2.032</v>
      </c>
      <c r="EH4" s="130">
        <v>0.54500000000000004</v>
      </c>
      <c r="EI4" s="130">
        <v>0.36599999999999999</v>
      </c>
      <c r="EJ4" s="130">
        <v>0</v>
      </c>
      <c r="EK4" s="130">
        <v>11.331</v>
      </c>
      <c r="EL4" s="130">
        <v>11.33</v>
      </c>
    </row>
    <row r="5" spans="1:142" x14ac:dyDescent="0.3">
      <c r="A5" s="5" t="s">
        <v>132</v>
      </c>
      <c r="B5" s="5">
        <v>65</v>
      </c>
      <c r="C5" s="5">
        <v>919</v>
      </c>
      <c r="D5" t="s">
        <v>120</v>
      </c>
      <c r="F5" s="22">
        <v>20.484999999999999</v>
      </c>
      <c r="G5" s="3">
        <v>131.80000000000001</v>
      </c>
      <c r="H5" s="3">
        <v>5</v>
      </c>
      <c r="I5" s="3">
        <v>101.5</v>
      </c>
      <c r="J5" s="3">
        <v>5.2</v>
      </c>
      <c r="K5" s="4">
        <v>0.78</v>
      </c>
      <c r="L5" s="4">
        <v>0.11</v>
      </c>
      <c r="M5" s="4"/>
      <c r="N5" s="4"/>
      <c r="O5" s="4">
        <v>0.09</v>
      </c>
      <c r="P5" s="4">
        <v>2.1999999999999999E-2</v>
      </c>
      <c r="Q5" s="4">
        <v>1.0960000000000001</v>
      </c>
      <c r="R5" s="4">
        <v>8.3000000000000004E-2</v>
      </c>
      <c r="S5" s="4">
        <v>3.4000000000000002E-2</v>
      </c>
      <c r="T5" s="4">
        <v>1.9E-2</v>
      </c>
      <c r="U5" s="4">
        <v>0.16700000000000001</v>
      </c>
      <c r="V5" s="4">
        <v>3.1E-2</v>
      </c>
      <c r="W5" s="4">
        <v>1.5599999999999999E-2</v>
      </c>
      <c r="X5" s="4">
        <v>7.4000000000000003E-3</v>
      </c>
      <c r="Y5" s="4">
        <v>1.11E-2</v>
      </c>
      <c r="Z5" s="4">
        <v>3.7000000000000002E-3</v>
      </c>
      <c r="AA5" s="38">
        <v>6.1519000000000004</v>
      </c>
      <c r="AB5" s="38">
        <v>0.46800000000000003</v>
      </c>
      <c r="AC5" s="38">
        <v>2.1999999999999999E-2</v>
      </c>
      <c r="AD5" s="38">
        <v>0.192</v>
      </c>
      <c r="AE5" s="38">
        <v>3.2000000000000001E-2</v>
      </c>
      <c r="AG5" s="14">
        <v>2.052</v>
      </c>
      <c r="AH5" s="14">
        <v>13.229100000000001</v>
      </c>
      <c r="AI5" s="14">
        <v>0.2873</v>
      </c>
      <c r="AJ5" s="14">
        <v>11.3466</v>
      </c>
      <c r="AK5" s="14">
        <v>0.47070000000000001</v>
      </c>
      <c r="AL5" s="14">
        <v>2.7273999999999998</v>
      </c>
      <c r="AM5" s="14">
        <v>50.048099999999998</v>
      </c>
      <c r="AN5" s="14">
        <v>8.3535000000000004</v>
      </c>
      <c r="AO5" s="14">
        <v>9.2271000000000001</v>
      </c>
      <c r="AP5" s="14">
        <v>0.32400000000000001</v>
      </c>
      <c r="AQ5" s="14">
        <f t="shared" ref="AQ5:AQ66" si="0">AP5/1.65</f>
        <v>0.19636363636363638</v>
      </c>
      <c r="AR5" s="14">
        <v>0.20499999999999999</v>
      </c>
      <c r="AS5" s="14">
        <v>0.02</v>
      </c>
      <c r="AT5" s="14">
        <f t="shared" ref="AT5:AT66" si="1">AS5/1.15</f>
        <v>1.7391304347826087E-2</v>
      </c>
      <c r="AU5" s="14">
        <v>98.290700000000001</v>
      </c>
      <c r="AV5" s="14">
        <v>40.970300000000002</v>
      </c>
      <c r="AW5" s="14">
        <v>47.060499999999998</v>
      </c>
      <c r="AX5" s="14">
        <v>12.020799999999999</v>
      </c>
      <c r="AY5" s="14">
        <v>4.0899999999999999E-2</v>
      </c>
      <c r="AZ5" s="14">
        <v>1.01E-2</v>
      </c>
      <c r="BA5" s="14">
        <v>0.24329999999999999</v>
      </c>
      <c r="BB5" s="14">
        <v>0.43719999999999998</v>
      </c>
      <c r="BC5" s="14">
        <v>9.3600000000000003E-2</v>
      </c>
      <c r="BD5" s="14">
        <v>0.183</v>
      </c>
      <c r="BE5" s="14">
        <v>101.05970000000001</v>
      </c>
      <c r="BF5" s="14">
        <f t="shared" ref="BF5:BF33" si="2">(AW5/40.3044)/(AW5/40.3044+AX5/71.844)</f>
        <v>0.87466293677120066</v>
      </c>
      <c r="BG5" s="13">
        <v>3.9</v>
      </c>
      <c r="BH5" s="13">
        <v>0.4</v>
      </c>
      <c r="BI5" s="13">
        <v>0.72</v>
      </c>
      <c r="BJ5" s="13">
        <v>0.41</v>
      </c>
      <c r="BK5" s="13">
        <v>1332</v>
      </c>
      <c r="BL5" s="13">
        <v>47</v>
      </c>
      <c r="BM5" s="13">
        <v>30.1</v>
      </c>
      <c r="BN5" s="13">
        <v>0.75</v>
      </c>
      <c r="BO5" s="13">
        <v>297</v>
      </c>
      <c r="BP5" s="13">
        <v>13</v>
      </c>
      <c r="BQ5" s="13">
        <v>439</v>
      </c>
      <c r="BR5" s="13">
        <v>16</v>
      </c>
      <c r="BS5" s="13">
        <v>44.1</v>
      </c>
      <c r="BT5" s="13">
        <v>1.9</v>
      </c>
      <c r="BU5" s="13">
        <v>175.3</v>
      </c>
      <c r="BV5" s="13">
        <v>7.4</v>
      </c>
      <c r="BW5" s="13">
        <v>8.67</v>
      </c>
      <c r="BX5" s="13">
        <v>0.35</v>
      </c>
      <c r="BY5" s="13">
        <v>365</v>
      </c>
      <c r="BZ5" s="13">
        <v>14</v>
      </c>
      <c r="CA5" s="13">
        <v>22.23</v>
      </c>
      <c r="CB5" s="13">
        <v>0.8</v>
      </c>
      <c r="CC5" s="13">
        <v>143.80000000000001</v>
      </c>
      <c r="CD5" s="13">
        <v>4.8</v>
      </c>
      <c r="CE5" s="13">
        <v>16.86</v>
      </c>
      <c r="CF5" s="13">
        <v>0.56999999999999995</v>
      </c>
      <c r="CG5" s="13">
        <v>8.7999999999999995E-2</v>
      </c>
      <c r="CH5" s="13">
        <v>1.2E-2</v>
      </c>
      <c r="CI5" s="13">
        <v>121.4</v>
      </c>
      <c r="CJ5" s="13">
        <v>5.0999999999999996</v>
      </c>
      <c r="CK5" s="13">
        <v>14.69</v>
      </c>
      <c r="CL5" s="13">
        <v>0.56000000000000005</v>
      </c>
      <c r="CM5" s="13">
        <v>35.5</v>
      </c>
      <c r="CN5" s="13">
        <v>1.1000000000000001</v>
      </c>
      <c r="CO5" s="13">
        <v>4.95</v>
      </c>
      <c r="CP5" s="13">
        <v>0.28999999999999998</v>
      </c>
      <c r="CQ5" s="13">
        <v>23.1</v>
      </c>
      <c r="CR5" s="13">
        <v>1.2</v>
      </c>
      <c r="CS5" s="13">
        <v>6.12</v>
      </c>
      <c r="CT5" s="13">
        <v>0.45</v>
      </c>
      <c r="CU5" s="13">
        <v>1.89</v>
      </c>
      <c r="CV5" s="13">
        <v>0.17</v>
      </c>
      <c r="CW5" s="13">
        <v>5.58</v>
      </c>
      <c r="CX5" s="13">
        <v>0.39</v>
      </c>
      <c r="CY5" s="13">
        <v>0.79700000000000004</v>
      </c>
      <c r="CZ5" s="13">
        <v>6.5000000000000002E-2</v>
      </c>
      <c r="DA5" s="13">
        <v>4.93</v>
      </c>
      <c r="DB5" s="13">
        <v>0.38</v>
      </c>
      <c r="DC5" s="13">
        <v>0.97599999999999998</v>
      </c>
      <c r="DD5" s="13">
        <v>8.5999999999999993E-2</v>
      </c>
      <c r="DE5" s="13">
        <v>2.34</v>
      </c>
      <c r="DF5" s="13">
        <v>0.19</v>
      </c>
      <c r="DG5" s="13">
        <v>0.29799999999999999</v>
      </c>
      <c r="DH5" s="13">
        <v>4.3999999999999997E-2</v>
      </c>
      <c r="DI5" s="13">
        <v>2.0099999999999998</v>
      </c>
      <c r="DJ5" s="13">
        <v>0.17</v>
      </c>
      <c r="DK5" s="13">
        <v>0.24</v>
      </c>
      <c r="DL5" s="13">
        <v>3.1E-2</v>
      </c>
      <c r="DM5" s="13">
        <v>3.96</v>
      </c>
      <c r="DN5" s="13">
        <v>0.46</v>
      </c>
      <c r="DO5" s="13">
        <v>1.02</v>
      </c>
      <c r="DP5" s="13">
        <v>0.11</v>
      </c>
      <c r="DQ5" s="13">
        <v>1.1599999999999999</v>
      </c>
      <c r="DR5" s="13">
        <v>0.17</v>
      </c>
      <c r="DS5" s="13">
        <v>1.1779999999999999</v>
      </c>
      <c r="DT5" s="13">
        <v>8.5000000000000006E-2</v>
      </c>
      <c r="DU5" s="13">
        <v>0.33500000000000002</v>
      </c>
      <c r="DV5" s="13">
        <v>3.5000000000000003E-2</v>
      </c>
      <c r="DW5" s="13">
        <v>6</v>
      </c>
      <c r="DX5" s="134">
        <v>-14.08</v>
      </c>
      <c r="DY5" s="130">
        <v>49.018999999999998</v>
      </c>
      <c r="DZ5" s="130">
        <v>2.4020000000000001</v>
      </c>
      <c r="EA5" s="130">
        <v>11.65</v>
      </c>
      <c r="EB5" s="130">
        <v>1.6779999999999999</v>
      </c>
      <c r="EC5" s="130">
        <v>9.8260000000000005</v>
      </c>
      <c r="ED5" s="130">
        <v>0.33100000000000002</v>
      </c>
      <c r="EE5" s="130">
        <v>12.103</v>
      </c>
      <c r="EF5" s="130">
        <v>10.077999999999999</v>
      </c>
      <c r="EG5" s="130">
        <v>1.8069999999999999</v>
      </c>
      <c r="EH5" s="130">
        <v>0.41499999999999998</v>
      </c>
      <c r="EI5" s="130">
        <v>0.253</v>
      </c>
      <c r="EJ5" s="130">
        <v>0</v>
      </c>
      <c r="EK5" s="130">
        <v>11.335000000000001</v>
      </c>
      <c r="EL5" s="130">
        <v>11.33</v>
      </c>
    </row>
    <row r="6" spans="1:142" x14ac:dyDescent="0.3">
      <c r="A6" s="5" t="s">
        <v>132</v>
      </c>
      <c r="B6" s="5">
        <v>65</v>
      </c>
      <c r="C6" s="5">
        <v>919</v>
      </c>
      <c r="D6" t="s">
        <v>121</v>
      </c>
      <c r="F6" s="22">
        <v>20.882999999999999</v>
      </c>
      <c r="G6" s="3">
        <v>184.9</v>
      </c>
      <c r="H6" s="3">
        <v>5.0999999999999996</v>
      </c>
      <c r="I6" s="3">
        <v>129</v>
      </c>
      <c r="J6" s="3">
        <v>5.2</v>
      </c>
      <c r="K6" s="4">
        <v>0.86</v>
      </c>
      <c r="L6" s="4">
        <v>0.15</v>
      </c>
      <c r="M6" s="4">
        <v>0.28999999999999998</v>
      </c>
      <c r="N6" s="4">
        <v>0.15</v>
      </c>
      <c r="O6" s="4">
        <v>0.107</v>
      </c>
      <c r="P6" s="4">
        <v>2.1999999999999999E-2</v>
      </c>
      <c r="Q6" s="4">
        <v>1.143</v>
      </c>
      <c r="R6" s="4">
        <v>9.9000000000000005E-2</v>
      </c>
      <c r="S6" s="4">
        <v>4.9000000000000002E-2</v>
      </c>
      <c r="T6" s="4">
        <v>2.5000000000000001E-2</v>
      </c>
      <c r="U6" s="4">
        <v>0.22500000000000001</v>
      </c>
      <c r="V6" s="4">
        <v>3.9E-2</v>
      </c>
      <c r="W6" s="4">
        <v>2.7699999999999999E-2</v>
      </c>
      <c r="X6" s="4">
        <v>8.8000000000000005E-3</v>
      </c>
      <c r="Y6" s="4">
        <v>1.4999999999999999E-2</v>
      </c>
      <c r="Z6" s="4">
        <v>5.1999999999999998E-3</v>
      </c>
      <c r="AA6" s="38">
        <v>13.202999999999999</v>
      </c>
      <c r="AB6" s="38">
        <v>0.44600000000000001</v>
      </c>
      <c r="AC6" s="38">
        <v>1.4999999999999999E-2</v>
      </c>
      <c r="AD6" s="38">
        <v>0.28499999999999998</v>
      </c>
      <c r="AE6" s="38">
        <v>2.5000000000000001E-2</v>
      </c>
      <c r="AG6" s="14">
        <v>2.2258</v>
      </c>
      <c r="AH6" s="14">
        <v>11.9491</v>
      </c>
      <c r="AI6" s="14">
        <v>0.31069999999999998</v>
      </c>
      <c r="AJ6" s="14">
        <v>11.1525</v>
      </c>
      <c r="AK6" s="14">
        <v>0.45200000000000001</v>
      </c>
      <c r="AL6" s="14">
        <v>2.6467000000000001</v>
      </c>
      <c r="AM6" s="14">
        <v>48.697699999999998</v>
      </c>
      <c r="AN6" s="14">
        <v>8.5741999999999994</v>
      </c>
      <c r="AO6" s="14">
        <v>12.095700000000001</v>
      </c>
      <c r="AP6" s="14">
        <v>0.41489999999999999</v>
      </c>
      <c r="AQ6" s="14">
        <f t="shared" si="0"/>
        <v>0.25145454545454549</v>
      </c>
      <c r="AR6" s="14">
        <v>0.27910000000000001</v>
      </c>
      <c r="AS6" s="14">
        <v>1.5599999999999999E-2</v>
      </c>
      <c r="AT6" s="14">
        <f t="shared" si="1"/>
        <v>1.3565217391304348E-2</v>
      </c>
      <c r="AU6" s="14">
        <v>98.813900000000004</v>
      </c>
      <c r="AV6" s="14">
        <v>41.0274</v>
      </c>
      <c r="AW6" s="14">
        <v>46.797199999999997</v>
      </c>
      <c r="AX6" s="14">
        <v>12.7021</v>
      </c>
      <c r="AY6" s="14">
        <v>4.2000000000000003E-2</v>
      </c>
      <c r="AZ6" s="14">
        <v>8.3999999999999995E-3</v>
      </c>
      <c r="BA6" s="14">
        <v>0.26650000000000001</v>
      </c>
      <c r="BB6" s="14">
        <v>0.41060000000000002</v>
      </c>
      <c r="BC6" s="14">
        <v>8.2400000000000001E-2</v>
      </c>
      <c r="BD6" s="14">
        <v>0.16889999999999999</v>
      </c>
      <c r="BE6" s="14">
        <v>101.5055</v>
      </c>
      <c r="BF6" s="14">
        <f t="shared" si="2"/>
        <v>0.86785128997884609</v>
      </c>
      <c r="BG6" s="13">
        <v>4.49</v>
      </c>
      <c r="BH6" s="13">
        <v>0.37</v>
      </c>
      <c r="BI6" s="13">
        <v>0.59</v>
      </c>
      <c r="BJ6" s="13">
        <v>0.31</v>
      </c>
      <c r="BK6" s="13">
        <v>1367</v>
      </c>
      <c r="BL6" s="13">
        <v>46</v>
      </c>
      <c r="BM6" s="13">
        <v>33.6</v>
      </c>
      <c r="BN6" s="13">
        <v>1.3</v>
      </c>
      <c r="BO6" s="13">
        <v>305</v>
      </c>
      <c r="BP6" s="13">
        <v>15</v>
      </c>
      <c r="BQ6" s="13">
        <v>578</v>
      </c>
      <c r="BR6" s="13">
        <v>32</v>
      </c>
      <c r="BS6" s="13">
        <v>52.8</v>
      </c>
      <c r="BT6" s="13">
        <v>2.4</v>
      </c>
      <c r="BU6" s="13">
        <v>126</v>
      </c>
      <c r="BV6" s="13">
        <v>5.8</v>
      </c>
      <c r="BW6" s="13">
        <v>9.9499999999999993</v>
      </c>
      <c r="BX6" s="13">
        <v>0.5</v>
      </c>
      <c r="BY6" s="13">
        <v>375</v>
      </c>
      <c r="BZ6" s="13">
        <v>13</v>
      </c>
      <c r="CA6" s="13">
        <v>22.23</v>
      </c>
      <c r="CB6" s="13">
        <v>0.79</v>
      </c>
      <c r="CC6" s="13">
        <v>139.69999999999999</v>
      </c>
      <c r="CD6" s="13">
        <v>5.3</v>
      </c>
      <c r="CE6" s="13">
        <v>17.899999999999999</v>
      </c>
      <c r="CF6" s="13">
        <v>1</v>
      </c>
      <c r="CG6" s="13">
        <v>0.10199999999999999</v>
      </c>
      <c r="CH6" s="13">
        <v>1.4E-2</v>
      </c>
      <c r="CI6" s="13">
        <v>129.80000000000001</v>
      </c>
      <c r="CJ6" s="13">
        <v>6.2</v>
      </c>
      <c r="CK6" s="13">
        <v>15.19</v>
      </c>
      <c r="CL6" s="13">
        <v>0.69</v>
      </c>
      <c r="CM6" s="13">
        <v>36.799999999999997</v>
      </c>
      <c r="CN6" s="13">
        <v>1.4</v>
      </c>
      <c r="CO6" s="13">
        <v>5.01</v>
      </c>
      <c r="CP6" s="13">
        <v>0.19</v>
      </c>
      <c r="CQ6" s="13">
        <v>24.2</v>
      </c>
      <c r="CR6" s="13">
        <v>1.5</v>
      </c>
      <c r="CS6" s="13">
        <v>5.47</v>
      </c>
      <c r="CT6" s="13">
        <v>0.57999999999999996</v>
      </c>
      <c r="CU6" s="13">
        <v>1.87</v>
      </c>
      <c r="CV6" s="13">
        <v>0.15</v>
      </c>
      <c r="CW6" s="13">
        <v>5.42</v>
      </c>
      <c r="CX6" s="13">
        <v>0.44</v>
      </c>
      <c r="CY6" s="13">
        <v>0.80400000000000005</v>
      </c>
      <c r="CZ6" s="13">
        <v>0.06</v>
      </c>
      <c r="DA6" s="13">
        <v>4.58</v>
      </c>
      <c r="DB6" s="13">
        <v>0.27</v>
      </c>
      <c r="DC6" s="13">
        <v>0.89800000000000002</v>
      </c>
      <c r="DD6" s="13">
        <v>7.0999999999999994E-2</v>
      </c>
      <c r="DE6" s="13">
        <v>2.2400000000000002</v>
      </c>
      <c r="DF6" s="13">
        <v>0.26</v>
      </c>
      <c r="DG6" s="13">
        <v>0.29899999999999999</v>
      </c>
      <c r="DH6" s="13">
        <v>4.2999999999999997E-2</v>
      </c>
      <c r="DI6" s="13">
        <v>1.94</v>
      </c>
      <c r="DJ6" s="13">
        <v>0.23</v>
      </c>
      <c r="DK6" s="13">
        <v>0.26700000000000002</v>
      </c>
      <c r="DL6" s="13">
        <v>4.1000000000000002E-2</v>
      </c>
      <c r="DM6" s="13">
        <v>3.75</v>
      </c>
      <c r="DN6" s="13">
        <v>0.35</v>
      </c>
      <c r="DO6" s="13">
        <v>1.0489999999999999</v>
      </c>
      <c r="DP6" s="13">
        <v>8.8999999999999996E-2</v>
      </c>
      <c r="DQ6" s="13">
        <v>1.21</v>
      </c>
      <c r="DR6" s="13">
        <v>0.16</v>
      </c>
      <c r="DS6" s="13">
        <v>1.218</v>
      </c>
      <c r="DT6" s="13">
        <v>8.5999999999999993E-2</v>
      </c>
      <c r="DU6" s="13">
        <v>0.32100000000000001</v>
      </c>
      <c r="DV6" s="13">
        <v>4.7E-2</v>
      </c>
      <c r="DW6" s="13">
        <v>9</v>
      </c>
      <c r="DX6" s="134">
        <v>-5.52</v>
      </c>
      <c r="DY6" s="130">
        <v>48.823</v>
      </c>
      <c r="DZ6" s="130">
        <v>2.5390000000000001</v>
      </c>
      <c r="EA6" s="130">
        <v>11.462999999999999</v>
      </c>
      <c r="EB6" s="130">
        <v>1.7569999999999999</v>
      </c>
      <c r="EC6" s="130">
        <v>9.7539999999999996</v>
      </c>
      <c r="ED6" s="130">
        <v>0.41499999999999998</v>
      </c>
      <c r="EE6" s="130">
        <v>11.164</v>
      </c>
      <c r="EF6" s="130">
        <v>10.737</v>
      </c>
      <c r="EG6" s="130">
        <v>2.1349999999999998</v>
      </c>
      <c r="EH6" s="130">
        <v>0.434</v>
      </c>
      <c r="EI6" s="130">
        <v>0.29799999999999999</v>
      </c>
      <c r="EJ6" s="130">
        <v>0</v>
      </c>
      <c r="EK6" s="130">
        <v>11.336</v>
      </c>
      <c r="EL6" s="130">
        <v>11.33</v>
      </c>
    </row>
    <row r="7" spans="1:142" x14ac:dyDescent="0.3">
      <c r="A7" s="5" t="s">
        <v>132</v>
      </c>
      <c r="B7" s="5">
        <v>65</v>
      </c>
      <c r="C7" s="5">
        <v>919</v>
      </c>
      <c r="D7" t="s">
        <v>122</v>
      </c>
      <c r="F7" s="22">
        <v>13.125999999999999</v>
      </c>
      <c r="G7" s="3">
        <v>94.8</v>
      </c>
      <c r="H7" s="3">
        <v>5.0999999999999996</v>
      </c>
      <c r="I7" s="3">
        <v>121.9</v>
      </c>
      <c r="J7" s="3">
        <v>7.1</v>
      </c>
      <c r="K7" s="4">
        <v>0.83</v>
      </c>
      <c r="L7" s="4">
        <v>0.18</v>
      </c>
      <c r="M7" s="4">
        <v>0.25</v>
      </c>
      <c r="N7" s="4">
        <v>0.17</v>
      </c>
      <c r="O7" s="4">
        <v>0.106</v>
      </c>
      <c r="P7" s="4">
        <v>2.5000000000000001E-2</v>
      </c>
      <c r="Q7" s="4">
        <v>1.0489999999999999</v>
      </c>
      <c r="R7" s="4">
        <v>8.5000000000000006E-2</v>
      </c>
      <c r="S7" s="4">
        <v>4.5999999999999999E-2</v>
      </c>
      <c r="T7" s="4">
        <v>2.3E-2</v>
      </c>
      <c r="U7" s="4">
        <v>0.161</v>
      </c>
      <c r="V7" s="4">
        <v>4.7E-2</v>
      </c>
      <c r="W7" s="4">
        <v>2.52E-2</v>
      </c>
      <c r="X7" s="4">
        <v>9.4999999999999998E-3</v>
      </c>
      <c r="Y7" s="4">
        <v>1.5699999999999999E-2</v>
      </c>
      <c r="Z7" s="4">
        <v>6.1999999999999998E-3</v>
      </c>
      <c r="AA7" s="38"/>
      <c r="AB7" s="38"/>
      <c r="AC7" s="38"/>
      <c r="AD7" s="38"/>
      <c r="AE7" s="38"/>
      <c r="AG7" s="14">
        <v>2.0304000000000002</v>
      </c>
      <c r="AH7" s="14">
        <v>13.0669</v>
      </c>
      <c r="AI7" s="14">
        <v>0.30249999999999999</v>
      </c>
      <c r="AJ7" s="14">
        <v>11.367699999999999</v>
      </c>
      <c r="AK7" s="14">
        <v>0.56000000000000005</v>
      </c>
      <c r="AL7" s="14">
        <v>2.5369999999999999</v>
      </c>
      <c r="AM7" s="14">
        <v>49.195799999999998</v>
      </c>
      <c r="AN7" s="14">
        <v>7.5237999999999996</v>
      </c>
      <c r="AO7" s="14">
        <v>10.738</v>
      </c>
      <c r="AP7" s="14">
        <v>0.33800000000000002</v>
      </c>
      <c r="AQ7" s="14">
        <f t="shared" si="0"/>
        <v>0.20484848484848486</v>
      </c>
      <c r="AR7" s="14">
        <v>0.23369999999999999</v>
      </c>
      <c r="AS7" s="14">
        <v>1.9199999999999998E-2</v>
      </c>
      <c r="AT7" s="14">
        <f t="shared" si="1"/>
        <v>1.6695652173913042E-2</v>
      </c>
      <c r="AU7" s="14">
        <v>97.912899999999993</v>
      </c>
      <c r="AV7" s="14">
        <v>41.119700000000002</v>
      </c>
      <c r="AW7" s="14">
        <v>47.931699999999999</v>
      </c>
      <c r="AX7" s="14">
        <v>10.973699999999999</v>
      </c>
      <c r="AY7" s="14">
        <v>6.4500000000000002E-2</v>
      </c>
      <c r="AZ7" s="14">
        <v>1.34E-2</v>
      </c>
      <c r="BA7" s="14">
        <v>0.23799999999999999</v>
      </c>
      <c r="BB7" s="14">
        <v>0.43219999999999997</v>
      </c>
      <c r="BC7" s="14">
        <v>0.1065</v>
      </c>
      <c r="BD7" s="14">
        <v>0.1643</v>
      </c>
      <c r="BE7" s="14">
        <v>101.0438</v>
      </c>
      <c r="BF7" s="14">
        <f t="shared" si="2"/>
        <v>0.88618102887388384</v>
      </c>
      <c r="BG7" s="13">
        <v>4.32</v>
      </c>
      <c r="BH7" s="13">
        <v>0.7</v>
      </c>
      <c r="BI7" s="13">
        <v>0.54</v>
      </c>
      <c r="BJ7" s="13">
        <v>0.41</v>
      </c>
      <c r="BK7" s="13">
        <v>1566</v>
      </c>
      <c r="BL7" s="13">
        <v>47</v>
      </c>
      <c r="BM7" s="13">
        <v>32.799999999999997</v>
      </c>
      <c r="BN7" s="13">
        <v>1.2</v>
      </c>
      <c r="BO7" s="13">
        <v>300</v>
      </c>
      <c r="BP7" s="13">
        <v>14</v>
      </c>
      <c r="BQ7" s="13">
        <v>514</v>
      </c>
      <c r="BR7" s="13">
        <v>24</v>
      </c>
      <c r="BS7" s="13">
        <v>44.1</v>
      </c>
      <c r="BT7" s="13">
        <v>2.2999999999999998</v>
      </c>
      <c r="BU7" s="13">
        <v>114.1</v>
      </c>
      <c r="BV7" s="13">
        <v>7.1</v>
      </c>
      <c r="BW7" s="13">
        <v>9.91</v>
      </c>
      <c r="BX7" s="13">
        <v>0.6</v>
      </c>
      <c r="BY7" s="13">
        <v>389</v>
      </c>
      <c r="BZ7" s="13">
        <v>18</v>
      </c>
      <c r="CA7" s="13">
        <v>22.9</v>
      </c>
      <c r="CB7" s="13">
        <v>1.3</v>
      </c>
      <c r="CC7" s="13">
        <v>145.69999999999999</v>
      </c>
      <c r="CD7" s="13">
        <v>6.9</v>
      </c>
      <c r="CE7" s="13">
        <v>13.28</v>
      </c>
      <c r="CF7" s="13">
        <v>0.81</v>
      </c>
      <c r="CG7" s="13">
        <v>9.8000000000000004E-2</v>
      </c>
      <c r="CH7" s="13">
        <v>2.3E-2</v>
      </c>
      <c r="CI7" s="13">
        <v>117.6</v>
      </c>
      <c r="CJ7" s="13">
        <v>6.8</v>
      </c>
      <c r="CK7" s="13">
        <v>13.4</v>
      </c>
      <c r="CL7" s="13">
        <v>0.86</v>
      </c>
      <c r="CM7" s="13">
        <v>32.6</v>
      </c>
      <c r="CN7" s="13">
        <v>1.8</v>
      </c>
      <c r="CO7" s="13">
        <v>4.5199999999999996</v>
      </c>
      <c r="CP7" s="13">
        <v>0.34</v>
      </c>
      <c r="CQ7" s="13">
        <v>21.3</v>
      </c>
      <c r="CR7" s="13">
        <v>1.3</v>
      </c>
      <c r="CS7" s="13">
        <v>5.31</v>
      </c>
      <c r="CT7" s="13">
        <v>0.47</v>
      </c>
      <c r="CU7" s="13">
        <v>1.91</v>
      </c>
      <c r="CV7" s="13">
        <v>0.18</v>
      </c>
      <c r="CW7" s="13">
        <v>5.4</v>
      </c>
      <c r="CX7" s="13">
        <v>0.78</v>
      </c>
      <c r="CY7" s="13">
        <v>0.80400000000000005</v>
      </c>
      <c r="CZ7" s="13">
        <v>9.6000000000000002E-2</v>
      </c>
      <c r="DA7" s="13">
        <v>5</v>
      </c>
      <c r="DB7" s="13">
        <v>0.4</v>
      </c>
      <c r="DC7" s="13">
        <v>0.89</v>
      </c>
      <c r="DD7" s="13">
        <v>0.11</v>
      </c>
      <c r="DE7" s="13">
        <v>2.15</v>
      </c>
      <c r="DF7" s="13">
        <v>0.24</v>
      </c>
      <c r="DG7" s="13">
        <v>0.31</v>
      </c>
      <c r="DH7" s="13">
        <v>4.8000000000000001E-2</v>
      </c>
      <c r="DI7" s="13">
        <v>2.06</v>
      </c>
      <c r="DJ7" s="13">
        <v>0.28999999999999998</v>
      </c>
      <c r="DK7" s="13">
        <v>0.23699999999999999</v>
      </c>
      <c r="DL7" s="13">
        <v>4.2999999999999997E-2</v>
      </c>
      <c r="DM7" s="13">
        <v>4.0599999999999996</v>
      </c>
      <c r="DN7" s="13">
        <v>0.57999999999999996</v>
      </c>
      <c r="DO7" s="13">
        <v>0.746</v>
      </c>
      <c r="DP7" s="13">
        <v>7.8E-2</v>
      </c>
      <c r="DQ7" s="13">
        <v>1.07</v>
      </c>
      <c r="DR7" s="13">
        <v>0.18</v>
      </c>
      <c r="DS7" s="13">
        <v>1.07</v>
      </c>
      <c r="DT7" s="13">
        <v>0.14000000000000001</v>
      </c>
      <c r="DU7" s="13">
        <v>0.27600000000000002</v>
      </c>
      <c r="DV7" s="13">
        <v>4.4999999999999998E-2</v>
      </c>
      <c r="DW7" s="13">
        <v>12</v>
      </c>
      <c r="DX7" s="134">
        <v>-17.52</v>
      </c>
      <c r="DY7" s="130">
        <v>48.514000000000003</v>
      </c>
      <c r="DZ7" s="130">
        <v>2.1920000000000002</v>
      </c>
      <c r="EA7" s="130">
        <v>11.288</v>
      </c>
      <c r="EB7" s="130">
        <v>1.6919999999999999</v>
      </c>
      <c r="EC7" s="130">
        <v>9.8079999999999998</v>
      </c>
      <c r="ED7" s="130">
        <v>0.33400000000000002</v>
      </c>
      <c r="EE7" s="130">
        <v>13.321</v>
      </c>
      <c r="EF7" s="130">
        <v>9.9190000000000005</v>
      </c>
      <c r="EG7" s="130">
        <v>1.754</v>
      </c>
      <c r="EH7" s="130">
        <v>0.48399999999999999</v>
      </c>
      <c r="EI7" s="130">
        <v>0.26100000000000001</v>
      </c>
      <c r="EJ7" s="130">
        <v>0</v>
      </c>
      <c r="EK7" s="130">
        <v>11.331</v>
      </c>
      <c r="EL7" s="130">
        <v>11.33</v>
      </c>
    </row>
    <row r="8" spans="1:142" x14ac:dyDescent="0.3">
      <c r="A8" s="5" t="s">
        <v>132</v>
      </c>
      <c r="B8" s="5">
        <v>65</v>
      </c>
      <c r="C8" s="5">
        <v>910</v>
      </c>
      <c r="D8" t="s">
        <v>123</v>
      </c>
      <c r="F8" s="22">
        <v>20.097999999999999</v>
      </c>
      <c r="G8" s="3">
        <v>134.69999999999999</v>
      </c>
      <c r="H8" s="3">
        <v>4.0999999999999996</v>
      </c>
      <c r="I8" s="3">
        <v>108.2</v>
      </c>
      <c r="J8" s="3">
        <v>4.2</v>
      </c>
      <c r="K8" s="4">
        <v>0.74</v>
      </c>
      <c r="L8" s="4">
        <v>0.13</v>
      </c>
      <c r="M8" s="4">
        <v>0.28000000000000003</v>
      </c>
      <c r="N8" s="4">
        <v>0.17</v>
      </c>
      <c r="O8" s="4">
        <v>8.1000000000000003E-2</v>
      </c>
      <c r="P8" s="4">
        <v>2.1000000000000001E-2</v>
      </c>
      <c r="Q8" s="4">
        <v>0.94199999999999995</v>
      </c>
      <c r="R8" s="4">
        <v>7.1999999999999995E-2</v>
      </c>
      <c r="S8" s="4"/>
      <c r="T8" s="4"/>
      <c r="U8" s="4">
        <v>0.19700000000000001</v>
      </c>
      <c r="V8" s="4">
        <v>4.2000000000000003E-2</v>
      </c>
      <c r="W8" s="4">
        <v>1.2800000000000001E-2</v>
      </c>
      <c r="X8" s="4">
        <v>7.0000000000000001E-3</v>
      </c>
      <c r="Y8" s="4">
        <v>8.2000000000000007E-3</v>
      </c>
      <c r="Z8" s="4">
        <v>3.5000000000000001E-3</v>
      </c>
      <c r="AA8" s="38"/>
      <c r="AB8" s="38"/>
      <c r="AC8" s="38"/>
      <c r="AD8" s="38"/>
      <c r="AE8" s="38"/>
      <c r="AG8" s="14">
        <v>2.1556000000000002</v>
      </c>
      <c r="AH8" s="14">
        <v>13.479799999999999</v>
      </c>
      <c r="AI8" s="14">
        <v>0.22739999999999999</v>
      </c>
      <c r="AJ8" s="14">
        <v>11.680400000000001</v>
      </c>
      <c r="AK8" s="14">
        <v>0.46529999999999999</v>
      </c>
      <c r="AL8" s="14">
        <v>2.6718000000000002</v>
      </c>
      <c r="AM8" s="14">
        <v>50.283700000000003</v>
      </c>
      <c r="AN8" s="14">
        <v>7.7037000000000004</v>
      </c>
      <c r="AO8" s="14">
        <v>8.8507999999999996</v>
      </c>
      <c r="AP8" s="14">
        <v>0.26950000000000002</v>
      </c>
      <c r="AQ8" s="14">
        <f t="shared" si="0"/>
        <v>0.16333333333333336</v>
      </c>
      <c r="AR8" s="14">
        <v>8.72E-2</v>
      </c>
      <c r="AS8" s="14">
        <v>1.46E-2</v>
      </c>
      <c r="AT8" s="14">
        <f t="shared" si="1"/>
        <v>1.2695652173913045E-2</v>
      </c>
      <c r="AU8" s="14">
        <v>97.889799999999994</v>
      </c>
      <c r="AV8" s="14">
        <v>41.1404</v>
      </c>
      <c r="AW8" s="14">
        <v>47.113500000000002</v>
      </c>
      <c r="AX8" s="14">
        <v>13.113099999999999</v>
      </c>
      <c r="AY8" s="14">
        <v>4.8500000000000001E-2</v>
      </c>
      <c r="AZ8" s="14">
        <v>1.5900000000000001E-2</v>
      </c>
      <c r="BA8" s="14">
        <v>0.23830000000000001</v>
      </c>
      <c r="BB8" s="14">
        <v>0.40310000000000001</v>
      </c>
      <c r="BC8" s="14">
        <v>8.1299999999999997E-2</v>
      </c>
      <c r="BD8" s="14">
        <v>0.17630000000000001</v>
      </c>
      <c r="BE8" s="14">
        <v>102.3304</v>
      </c>
      <c r="BF8" s="14">
        <f t="shared" si="2"/>
        <v>0.86494505758947859</v>
      </c>
      <c r="BG8" s="13">
        <v>4.28</v>
      </c>
      <c r="BH8" s="13">
        <v>0.39</v>
      </c>
      <c r="BI8" s="13">
        <v>0.61</v>
      </c>
      <c r="BJ8" s="13">
        <v>0.37</v>
      </c>
      <c r="BK8" s="13">
        <v>1185</v>
      </c>
      <c r="BL8" s="13">
        <v>56</v>
      </c>
      <c r="BM8" s="13">
        <v>30.4</v>
      </c>
      <c r="BN8" s="13">
        <v>0.9</v>
      </c>
      <c r="BO8" s="13">
        <v>306.7</v>
      </c>
      <c r="BP8" s="13">
        <v>9.6</v>
      </c>
      <c r="BQ8" s="13">
        <v>360</v>
      </c>
      <c r="BR8" s="13">
        <v>11</v>
      </c>
      <c r="BS8" s="13">
        <v>44.2</v>
      </c>
      <c r="BT8" s="13">
        <v>1.6</v>
      </c>
      <c r="BU8" s="13">
        <v>162.6</v>
      </c>
      <c r="BV8" s="13">
        <v>7</v>
      </c>
      <c r="BW8" s="13">
        <v>9.31</v>
      </c>
      <c r="BX8" s="13">
        <v>0.56999999999999995</v>
      </c>
      <c r="BY8" s="13">
        <v>378</v>
      </c>
      <c r="BZ8" s="13">
        <v>11</v>
      </c>
      <c r="CA8" s="13">
        <v>26.3</v>
      </c>
      <c r="CB8" s="13">
        <v>1.1000000000000001</v>
      </c>
      <c r="CC8" s="13">
        <v>152.9</v>
      </c>
      <c r="CD8" s="13">
        <v>4.5999999999999996</v>
      </c>
      <c r="CE8" s="13">
        <v>16.510000000000002</v>
      </c>
      <c r="CF8" s="13">
        <v>0.68</v>
      </c>
      <c r="CG8" s="13">
        <v>0.10299999999999999</v>
      </c>
      <c r="CH8" s="13">
        <v>1.9E-2</v>
      </c>
      <c r="CI8" s="13">
        <v>119.9</v>
      </c>
      <c r="CJ8" s="13">
        <v>6</v>
      </c>
      <c r="CK8" s="13">
        <v>13.89</v>
      </c>
      <c r="CL8" s="13">
        <v>0.57999999999999996</v>
      </c>
      <c r="CM8" s="13">
        <v>34.799999999999997</v>
      </c>
      <c r="CN8" s="13">
        <v>1.1000000000000001</v>
      </c>
      <c r="CO8" s="13">
        <v>4.83</v>
      </c>
      <c r="CP8" s="13">
        <v>0.2</v>
      </c>
      <c r="CQ8" s="13">
        <v>23.5</v>
      </c>
      <c r="CR8" s="13">
        <v>1.3</v>
      </c>
      <c r="CS8" s="13">
        <v>5.97</v>
      </c>
      <c r="CT8" s="13">
        <v>0.52</v>
      </c>
      <c r="CU8" s="13">
        <v>1.88</v>
      </c>
      <c r="CV8" s="13">
        <v>0.14000000000000001</v>
      </c>
      <c r="CW8" s="13">
        <v>6.48</v>
      </c>
      <c r="CX8" s="13">
        <v>0.62</v>
      </c>
      <c r="CY8" s="13">
        <v>0.84299999999999997</v>
      </c>
      <c r="CZ8" s="13">
        <v>8.2000000000000003E-2</v>
      </c>
      <c r="DA8" s="13">
        <v>5.65</v>
      </c>
      <c r="DB8" s="13">
        <v>0.43</v>
      </c>
      <c r="DC8" s="13">
        <v>0.96499999999999997</v>
      </c>
      <c r="DD8" s="13">
        <v>7.0000000000000007E-2</v>
      </c>
      <c r="DE8" s="13">
        <v>2.79</v>
      </c>
      <c r="DF8" s="13">
        <v>0.27</v>
      </c>
      <c r="DG8" s="13">
        <v>0.29699999999999999</v>
      </c>
      <c r="DH8" s="13">
        <v>4.4999999999999998E-2</v>
      </c>
      <c r="DI8" s="13">
        <v>2.2599999999999998</v>
      </c>
      <c r="DJ8" s="13">
        <v>0.26</v>
      </c>
      <c r="DK8" s="13">
        <v>0.34</v>
      </c>
      <c r="DL8" s="13">
        <v>5.2999999999999999E-2</v>
      </c>
      <c r="DM8" s="13">
        <v>4.13</v>
      </c>
      <c r="DN8" s="13">
        <v>0.48</v>
      </c>
      <c r="DO8" s="13">
        <v>1</v>
      </c>
      <c r="DP8" s="13">
        <v>0.12</v>
      </c>
      <c r="DQ8" s="13">
        <v>1.1499999999999999</v>
      </c>
      <c r="DR8" s="13">
        <v>0.17</v>
      </c>
      <c r="DS8" s="13">
        <v>1.03</v>
      </c>
      <c r="DT8" s="13">
        <v>0.11</v>
      </c>
      <c r="DU8" s="13">
        <v>0.33800000000000002</v>
      </c>
      <c r="DV8" s="13">
        <v>4.2999999999999997E-2</v>
      </c>
      <c r="DW8" s="13">
        <v>15</v>
      </c>
      <c r="DX8" s="134">
        <v>-13.47</v>
      </c>
      <c r="DY8" s="130">
        <v>49.328000000000003</v>
      </c>
      <c r="DZ8" s="130">
        <v>2.3690000000000002</v>
      </c>
      <c r="EA8" s="130">
        <v>11.954000000000001</v>
      </c>
      <c r="EB8" s="130">
        <v>1.6930000000000001</v>
      </c>
      <c r="EC8" s="130">
        <v>9.8209999999999997</v>
      </c>
      <c r="ED8" s="130">
        <v>0.28699999999999998</v>
      </c>
      <c r="EE8" s="130">
        <v>11.137</v>
      </c>
      <c r="EF8" s="130">
        <v>10.442</v>
      </c>
      <c r="EG8" s="130">
        <v>1.9119999999999999</v>
      </c>
      <c r="EH8" s="130">
        <v>0.41299999999999998</v>
      </c>
      <c r="EI8" s="130">
        <v>0.20200000000000001</v>
      </c>
      <c r="EJ8" s="130">
        <v>0</v>
      </c>
      <c r="EK8" s="130">
        <v>11.343999999999999</v>
      </c>
      <c r="EL8" s="130">
        <v>11.33</v>
      </c>
    </row>
    <row r="9" spans="1:142" x14ac:dyDescent="0.3">
      <c r="A9" s="5" t="s">
        <v>132</v>
      </c>
      <c r="B9" s="5">
        <v>65</v>
      </c>
      <c r="C9" s="5">
        <v>910</v>
      </c>
      <c r="D9" t="s">
        <v>124</v>
      </c>
      <c r="F9" s="22">
        <v>3.8620999999999999</v>
      </c>
      <c r="G9" s="3">
        <v>72</v>
      </c>
      <c r="H9" s="3">
        <v>11</v>
      </c>
      <c r="I9" s="3">
        <v>124</v>
      </c>
      <c r="J9" s="3">
        <v>14</v>
      </c>
      <c r="K9" s="4">
        <v>0.59</v>
      </c>
      <c r="L9" s="4">
        <v>0.36</v>
      </c>
      <c r="M9" s="4">
        <v>0.13</v>
      </c>
      <c r="N9" s="4">
        <v>0.27</v>
      </c>
      <c r="O9" s="4">
        <v>0.10100000000000001</v>
      </c>
      <c r="P9" s="4">
        <v>4.2999999999999997E-2</v>
      </c>
      <c r="Q9" s="4">
        <v>0.6</v>
      </c>
      <c r="R9" s="4">
        <v>6.5000000000000002E-2</v>
      </c>
      <c r="S9" s="4"/>
      <c r="T9" s="4"/>
      <c r="U9" s="4">
        <v>0.158</v>
      </c>
      <c r="V9" s="4">
        <v>6.5000000000000002E-2</v>
      </c>
      <c r="W9" s="4">
        <v>2.4899999999999999E-2</v>
      </c>
      <c r="X9" s="4">
        <v>6.4999999999999997E-3</v>
      </c>
      <c r="Y9" s="4">
        <v>1.4999999999999999E-2</v>
      </c>
      <c r="Z9" s="4">
        <v>1.0999999999999999E-2</v>
      </c>
      <c r="AA9" s="38"/>
      <c r="AB9" s="38"/>
      <c r="AC9" s="38"/>
      <c r="AD9" s="38"/>
      <c r="AE9" s="38"/>
      <c r="AG9" s="14">
        <v>1.9004000000000001</v>
      </c>
      <c r="AH9" s="14">
        <v>13.241899999999999</v>
      </c>
      <c r="AI9" s="14">
        <v>0.25209999999999999</v>
      </c>
      <c r="AJ9" s="14">
        <v>11.2797</v>
      </c>
      <c r="AK9" s="14">
        <v>0.43080000000000002</v>
      </c>
      <c r="AL9" s="14">
        <v>2.4447000000000001</v>
      </c>
      <c r="AM9" s="14">
        <v>50.512799999999999</v>
      </c>
      <c r="AN9" s="14">
        <v>7.2423000000000002</v>
      </c>
      <c r="AO9" s="14">
        <v>10.143800000000001</v>
      </c>
      <c r="AP9" s="14">
        <v>0.30809999999999998</v>
      </c>
      <c r="AQ9" s="14">
        <f t="shared" si="0"/>
        <v>0.18672727272727274</v>
      </c>
      <c r="AR9" s="14">
        <v>0.28899999999999998</v>
      </c>
      <c r="AS9" s="14">
        <v>1.9300000000000001E-2</v>
      </c>
      <c r="AT9" s="14">
        <f t="shared" si="1"/>
        <v>1.6782608695652176E-2</v>
      </c>
      <c r="AU9" s="14">
        <v>98.064999999999998</v>
      </c>
      <c r="AV9" s="14">
        <v>40.853900000000003</v>
      </c>
      <c r="AW9" s="14">
        <v>46.206699999999998</v>
      </c>
      <c r="AX9" s="14">
        <v>14.4621</v>
      </c>
      <c r="AY9" s="14">
        <v>3.6400000000000002E-2</v>
      </c>
      <c r="AZ9" s="14">
        <v>1.24E-2</v>
      </c>
      <c r="BA9" s="14">
        <v>0.25509999999999999</v>
      </c>
      <c r="BB9" s="14">
        <v>0.3377</v>
      </c>
      <c r="BC9" s="14">
        <v>5.3999999999999999E-2</v>
      </c>
      <c r="BD9" s="14">
        <v>0.2026</v>
      </c>
      <c r="BE9" s="14">
        <v>102.4208</v>
      </c>
      <c r="BF9" s="14">
        <f t="shared" si="2"/>
        <v>0.85064004120332215</v>
      </c>
      <c r="BG9" s="13">
        <v>4.3</v>
      </c>
      <c r="BH9" s="13">
        <v>1.3</v>
      </c>
      <c r="BI9" s="13">
        <v>0.9</v>
      </c>
      <c r="BJ9" s="13">
        <v>1.2</v>
      </c>
      <c r="BK9" s="13">
        <v>1190</v>
      </c>
      <c r="BL9" s="13">
        <v>110</v>
      </c>
      <c r="BM9" s="13">
        <v>31.5</v>
      </c>
      <c r="BN9" s="13">
        <v>3.4</v>
      </c>
      <c r="BO9" s="13">
        <v>298</v>
      </c>
      <c r="BP9" s="13">
        <v>55</v>
      </c>
      <c r="BQ9" s="13">
        <v>343</v>
      </c>
      <c r="BR9" s="13">
        <v>67</v>
      </c>
      <c r="BS9" s="13">
        <v>39.5</v>
      </c>
      <c r="BT9" s="13">
        <v>6.4</v>
      </c>
      <c r="BU9" s="13">
        <v>97</v>
      </c>
      <c r="BV9" s="13">
        <v>16</v>
      </c>
      <c r="BW9" s="13">
        <v>7.36</v>
      </c>
      <c r="BX9" s="13">
        <v>0.97</v>
      </c>
      <c r="BY9" s="13">
        <v>349</v>
      </c>
      <c r="BZ9" s="13">
        <v>45</v>
      </c>
      <c r="CA9" s="13">
        <v>24.4</v>
      </c>
      <c r="CB9" s="13">
        <v>4.4000000000000004</v>
      </c>
      <c r="CC9" s="13">
        <v>142</v>
      </c>
      <c r="CD9" s="13">
        <v>24</v>
      </c>
      <c r="CE9" s="13">
        <v>14.3</v>
      </c>
      <c r="CF9" s="13">
        <v>2.1</v>
      </c>
      <c r="CG9" s="13">
        <v>9.1999999999999998E-2</v>
      </c>
      <c r="CH9" s="13">
        <v>3.2000000000000001E-2</v>
      </c>
      <c r="CI9" s="13">
        <v>112</v>
      </c>
      <c r="CJ9" s="13">
        <v>15</v>
      </c>
      <c r="CK9" s="13">
        <v>12</v>
      </c>
      <c r="CL9" s="13">
        <v>1.4</v>
      </c>
      <c r="CM9" s="13">
        <v>28.8</v>
      </c>
      <c r="CN9" s="13">
        <v>1.5</v>
      </c>
      <c r="CO9" s="13">
        <v>3.85</v>
      </c>
      <c r="CP9" s="13">
        <v>0.21</v>
      </c>
      <c r="CQ9" s="13">
        <v>21.8</v>
      </c>
      <c r="CR9" s="13">
        <v>2.4</v>
      </c>
      <c r="CS9" s="13">
        <v>5.2</v>
      </c>
      <c r="CT9" s="13">
        <v>1.3</v>
      </c>
      <c r="CU9" s="13">
        <v>2.0099999999999998</v>
      </c>
      <c r="CV9" s="13">
        <v>0.2</v>
      </c>
      <c r="CW9" s="13">
        <v>5.28</v>
      </c>
      <c r="CX9" s="13">
        <v>0.75</v>
      </c>
      <c r="CY9" s="13">
        <v>0.82</v>
      </c>
      <c r="CZ9" s="13">
        <v>0.14000000000000001</v>
      </c>
      <c r="DA9" s="13">
        <v>5.0999999999999996</v>
      </c>
      <c r="DB9" s="13">
        <v>1.1000000000000001</v>
      </c>
      <c r="DC9" s="13">
        <v>1.03</v>
      </c>
      <c r="DD9" s="13">
        <v>0.2</v>
      </c>
      <c r="DE9" s="13">
        <v>3.08</v>
      </c>
      <c r="DF9" s="13">
        <v>0.44</v>
      </c>
      <c r="DG9" s="13">
        <v>0.41</v>
      </c>
      <c r="DH9" s="13">
        <v>0.2</v>
      </c>
      <c r="DI9" s="13">
        <v>2.17</v>
      </c>
      <c r="DJ9" s="13">
        <v>0.35</v>
      </c>
      <c r="DK9" s="13">
        <v>0.22500000000000001</v>
      </c>
      <c r="DL9" s="13">
        <v>9.1999999999999998E-2</v>
      </c>
      <c r="DM9" s="13">
        <v>3.94</v>
      </c>
      <c r="DN9" s="13">
        <v>0.93</v>
      </c>
      <c r="DO9" s="13">
        <v>0.9</v>
      </c>
      <c r="DP9" s="13">
        <v>0.2</v>
      </c>
      <c r="DQ9" s="13">
        <v>1</v>
      </c>
      <c r="DR9" s="13">
        <v>0.19</v>
      </c>
      <c r="DS9" s="13">
        <v>0.98</v>
      </c>
      <c r="DT9" s="13">
        <v>0.25</v>
      </c>
      <c r="DU9" s="13">
        <v>0.217</v>
      </c>
      <c r="DV9" s="13">
        <v>7.0000000000000007E-2</v>
      </c>
      <c r="DW9" s="13">
        <v>21</v>
      </c>
      <c r="DX9" s="134">
        <v>-9.68</v>
      </c>
      <c r="DY9" s="130">
        <v>50.142000000000003</v>
      </c>
      <c r="DZ9" s="130">
        <v>2.2570000000000001</v>
      </c>
      <c r="EA9" s="130">
        <v>12.224</v>
      </c>
      <c r="EB9" s="130">
        <v>1.6519999999999999</v>
      </c>
      <c r="EC9" s="130">
        <v>9.8650000000000002</v>
      </c>
      <c r="ED9" s="130">
        <v>0.32300000000000001</v>
      </c>
      <c r="EE9" s="130">
        <v>10.215</v>
      </c>
      <c r="EF9" s="130">
        <v>10.476000000000001</v>
      </c>
      <c r="EG9" s="130">
        <v>1.754</v>
      </c>
      <c r="EH9" s="130">
        <v>0.39800000000000002</v>
      </c>
      <c r="EI9" s="130">
        <v>0.23300000000000001</v>
      </c>
      <c r="EJ9" s="130">
        <v>0</v>
      </c>
      <c r="EK9" s="130">
        <v>11.351000000000001</v>
      </c>
      <c r="EL9" s="130">
        <v>11.33</v>
      </c>
    </row>
    <row r="10" spans="1:142" x14ac:dyDescent="0.3">
      <c r="A10" s="5" t="s">
        <v>132</v>
      </c>
      <c r="B10" s="5">
        <v>65</v>
      </c>
      <c r="C10" s="5">
        <v>908</v>
      </c>
      <c r="D10" t="s">
        <v>125</v>
      </c>
      <c r="F10" s="22">
        <v>17.745000000000001</v>
      </c>
      <c r="G10" s="3">
        <v>135.1</v>
      </c>
      <c r="H10" s="3">
        <v>5.7</v>
      </c>
      <c r="I10" s="3">
        <v>118.2</v>
      </c>
      <c r="J10" s="3">
        <v>5.9</v>
      </c>
      <c r="K10" s="4">
        <v>0.75</v>
      </c>
      <c r="L10" s="4">
        <v>0.15</v>
      </c>
      <c r="M10" s="4">
        <v>0.125</v>
      </c>
      <c r="N10" s="4">
        <v>9.1999999999999998E-2</v>
      </c>
      <c r="O10" s="4">
        <v>0.1</v>
      </c>
      <c r="P10" s="4">
        <v>2.7E-2</v>
      </c>
      <c r="Q10" s="4">
        <v>0.68300000000000005</v>
      </c>
      <c r="R10" s="4">
        <v>7.1999999999999995E-2</v>
      </c>
      <c r="S10" s="4">
        <v>5.6000000000000001E-2</v>
      </c>
      <c r="T10" s="4">
        <v>2.5000000000000001E-2</v>
      </c>
      <c r="U10" s="4">
        <v>0.188</v>
      </c>
      <c r="V10" s="4">
        <v>3.7999999999999999E-2</v>
      </c>
      <c r="W10" s="4">
        <v>1.8499999999999999E-2</v>
      </c>
      <c r="X10" s="4">
        <v>7.3000000000000001E-3</v>
      </c>
      <c r="Y10" s="4">
        <v>1.89E-2</v>
      </c>
      <c r="Z10" s="4">
        <v>6.4999999999999997E-3</v>
      </c>
      <c r="AA10" s="38"/>
      <c r="AB10" s="38"/>
      <c r="AC10" s="38"/>
      <c r="AD10" s="38"/>
      <c r="AE10" s="38"/>
      <c r="AG10" s="14">
        <v>2.0937000000000001</v>
      </c>
      <c r="AH10" s="14">
        <v>12.0495</v>
      </c>
      <c r="AI10" s="14">
        <v>0.26069999999999999</v>
      </c>
      <c r="AJ10" s="14">
        <v>10.3794</v>
      </c>
      <c r="AK10" s="14">
        <v>0.49480000000000002</v>
      </c>
      <c r="AL10" s="14">
        <v>2.3942999999999999</v>
      </c>
      <c r="AM10" s="14">
        <v>49.004800000000003</v>
      </c>
      <c r="AN10" s="14">
        <v>10.0024</v>
      </c>
      <c r="AO10" s="14">
        <v>10.8514</v>
      </c>
      <c r="AP10" s="14">
        <v>0.32200000000000001</v>
      </c>
      <c r="AQ10" s="14">
        <f t="shared" si="0"/>
        <v>0.19515151515151516</v>
      </c>
      <c r="AR10" s="14">
        <v>0.29959999999999998</v>
      </c>
      <c r="AS10" s="14">
        <v>1.8200000000000001E-2</v>
      </c>
      <c r="AT10" s="14">
        <f t="shared" si="1"/>
        <v>1.582608695652174E-2</v>
      </c>
      <c r="AU10" s="14">
        <v>98.170699999999997</v>
      </c>
      <c r="AV10" s="14">
        <v>41.932000000000002</v>
      </c>
      <c r="AW10" s="14">
        <v>48.866300000000003</v>
      </c>
      <c r="AX10" s="14">
        <v>12.305199999999999</v>
      </c>
      <c r="AY10" s="14">
        <v>5.4399999999999997E-2</v>
      </c>
      <c r="AZ10" s="14">
        <v>1.23E-2</v>
      </c>
      <c r="BA10" s="14">
        <v>0.255</v>
      </c>
      <c r="BB10" s="14">
        <v>0.41010000000000002</v>
      </c>
      <c r="BC10" s="14">
        <v>8.4000000000000005E-2</v>
      </c>
      <c r="BD10" s="14">
        <v>0.15240000000000001</v>
      </c>
      <c r="BE10" s="14">
        <v>104.0716</v>
      </c>
      <c r="BF10" s="14">
        <f t="shared" si="2"/>
        <v>0.87621903612916163</v>
      </c>
      <c r="BG10" s="13">
        <v>4.7300000000000004</v>
      </c>
      <c r="BH10" s="13">
        <v>0.5</v>
      </c>
      <c r="BI10" s="13">
        <v>1.1599999999999999</v>
      </c>
      <c r="BJ10" s="13">
        <v>0.68</v>
      </c>
      <c r="BK10" s="13">
        <v>1239</v>
      </c>
      <c r="BL10" s="13">
        <v>44</v>
      </c>
      <c r="BM10" s="13">
        <v>29.9</v>
      </c>
      <c r="BN10" s="13">
        <v>1.2</v>
      </c>
      <c r="BO10" s="13">
        <v>301.8</v>
      </c>
      <c r="BP10" s="13">
        <v>9.6</v>
      </c>
      <c r="BQ10" s="13">
        <v>539</v>
      </c>
      <c r="BR10" s="13">
        <v>22</v>
      </c>
      <c r="BS10" s="13">
        <v>55.8</v>
      </c>
      <c r="BT10" s="13">
        <v>2</v>
      </c>
      <c r="BU10" s="13">
        <v>262</v>
      </c>
      <c r="BV10" s="13">
        <v>12</v>
      </c>
      <c r="BW10" s="13">
        <v>10.4</v>
      </c>
      <c r="BX10" s="13">
        <v>0.63</v>
      </c>
      <c r="BY10" s="13">
        <v>339</v>
      </c>
      <c r="BZ10" s="13">
        <v>14</v>
      </c>
      <c r="CA10" s="13">
        <v>21.17</v>
      </c>
      <c r="CB10" s="13">
        <v>0.95</v>
      </c>
      <c r="CC10" s="13">
        <v>125</v>
      </c>
      <c r="CD10" s="13">
        <v>4.9000000000000004</v>
      </c>
      <c r="CE10" s="13">
        <v>16.690000000000001</v>
      </c>
      <c r="CF10" s="13">
        <v>0.81</v>
      </c>
      <c r="CG10" s="13">
        <v>9.8000000000000004E-2</v>
      </c>
      <c r="CH10" s="13">
        <v>2.1000000000000001E-2</v>
      </c>
      <c r="CI10" s="13">
        <v>118.2</v>
      </c>
      <c r="CJ10" s="13">
        <v>6.2</v>
      </c>
      <c r="CK10" s="13">
        <v>14.11</v>
      </c>
      <c r="CL10" s="13">
        <v>0.9</v>
      </c>
      <c r="CM10" s="13">
        <v>32.6</v>
      </c>
      <c r="CN10" s="13">
        <v>1.2</v>
      </c>
      <c r="CO10" s="13">
        <v>4.5199999999999996</v>
      </c>
      <c r="CP10" s="13">
        <v>0.27</v>
      </c>
      <c r="CQ10" s="13">
        <v>20.7</v>
      </c>
      <c r="CR10" s="13">
        <v>1.4</v>
      </c>
      <c r="CS10" s="13">
        <v>4.49</v>
      </c>
      <c r="CT10" s="13">
        <v>0.4</v>
      </c>
      <c r="CU10" s="13">
        <v>1.66</v>
      </c>
      <c r="CV10" s="13">
        <v>0.1</v>
      </c>
      <c r="CW10" s="13">
        <v>4.6100000000000003</v>
      </c>
      <c r="CX10" s="13">
        <v>0.37</v>
      </c>
      <c r="CY10" s="13">
        <v>0.745</v>
      </c>
      <c r="CZ10" s="13">
        <v>6.6000000000000003E-2</v>
      </c>
      <c r="DA10" s="13">
        <v>4.4400000000000004</v>
      </c>
      <c r="DB10" s="13">
        <v>0.32</v>
      </c>
      <c r="DC10" s="13">
        <v>0.85299999999999998</v>
      </c>
      <c r="DD10" s="13">
        <v>8.8999999999999996E-2</v>
      </c>
      <c r="DE10" s="13">
        <v>2.2799999999999998</v>
      </c>
      <c r="DF10" s="13">
        <v>0.18</v>
      </c>
      <c r="DG10" s="13">
        <v>0.26900000000000002</v>
      </c>
      <c r="DH10" s="13">
        <v>4.5999999999999999E-2</v>
      </c>
      <c r="DI10" s="13">
        <v>1.79</v>
      </c>
      <c r="DJ10" s="13">
        <v>0.23</v>
      </c>
      <c r="DK10" s="13">
        <v>0.23599999999999999</v>
      </c>
      <c r="DL10" s="13">
        <v>5.3999999999999999E-2</v>
      </c>
      <c r="DM10" s="13">
        <v>3.2</v>
      </c>
      <c r="DN10" s="13">
        <v>0.47</v>
      </c>
      <c r="DO10" s="13">
        <v>0.99</v>
      </c>
      <c r="DP10" s="13">
        <v>0.11</v>
      </c>
      <c r="DQ10" s="13">
        <v>1.17</v>
      </c>
      <c r="DR10" s="13">
        <v>0.16</v>
      </c>
      <c r="DS10" s="13">
        <v>1.17</v>
      </c>
      <c r="DT10" s="13">
        <v>0.14000000000000001</v>
      </c>
      <c r="DU10" s="13">
        <v>0.24</v>
      </c>
      <c r="DV10" s="13">
        <v>4.1000000000000002E-2</v>
      </c>
      <c r="DW10" s="13">
        <v>27</v>
      </c>
      <c r="DX10" s="134">
        <v>-6.47</v>
      </c>
      <c r="DY10" s="130">
        <v>49.101999999999997</v>
      </c>
      <c r="DZ10" s="130">
        <v>2.2799999999999998</v>
      </c>
      <c r="EA10" s="130">
        <v>11.472</v>
      </c>
      <c r="EB10" s="130">
        <v>1.704</v>
      </c>
      <c r="EC10" s="130">
        <v>9.8049999999999997</v>
      </c>
      <c r="ED10" s="130">
        <v>0.32800000000000001</v>
      </c>
      <c r="EE10" s="130">
        <v>12.196</v>
      </c>
      <c r="EF10" s="130">
        <v>9.9239999999999995</v>
      </c>
      <c r="EG10" s="130">
        <v>1.9930000000000001</v>
      </c>
      <c r="EH10" s="130">
        <v>0.47099999999999997</v>
      </c>
      <c r="EI10" s="130">
        <v>0.248</v>
      </c>
      <c r="EJ10" s="130">
        <v>0</v>
      </c>
      <c r="EK10" s="130">
        <v>11.339</v>
      </c>
      <c r="EL10" s="130">
        <v>11.33</v>
      </c>
    </row>
    <row r="11" spans="1:142" x14ac:dyDescent="0.3">
      <c r="A11" s="5" t="s">
        <v>132</v>
      </c>
      <c r="B11" s="5">
        <v>65</v>
      </c>
      <c r="C11" s="5">
        <v>910</v>
      </c>
      <c r="D11" t="s">
        <v>126</v>
      </c>
      <c r="F11" s="22">
        <v>15.965999999999999</v>
      </c>
      <c r="G11" s="3">
        <v>132.19999999999999</v>
      </c>
      <c r="H11" s="3">
        <v>4.8</v>
      </c>
      <c r="I11" s="3">
        <v>123.7</v>
      </c>
      <c r="J11" s="3">
        <v>6.2</v>
      </c>
      <c r="K11" s="4">
        <v>0.86</v>
      </c>
      <c r="L11" s="4">
        <v>0.15</v>
      </c>
      <c r="M11" s="4">
        <v>0.22</v>
      </c>
      <c r="N11" s="4">
        <v>0.14000000000000001</v>
      </c>
      <c r="O11" s="4">
        <v>9.9000000000000005E-2</v>
      </c>
      <c r="P11" s="4">
        <v>3.5999999999999997E-2</v>
      </c>
      <c r="Q11" s="4">
        <v>0.74</v>
      </c>
      <c r="R11" s="4">
        <v>5.8999999999999997E-2</v>
      </c>
      <c r="S11" s="4">
        <v>5.8999999999999997E-2</v>
      </c>
      <c r="T11" s="4">
        <v>2.5000000000000001E-2</v>
      </c>
      <c r="U11" s="4">
        <v>0.155</v>
      </c>
      <c r="V11" s="4">
        <v>3.9E-2</v>
      </c>
      <c r="W11" s="4">
        <v>1.83E-2</v>
      </c>
      <c r="X11" s="4">
        <v>8.0000000000000002E-3</v>
      </c>
      <c r="Y11" s="4">
        <v>2.0500000000000001E-2</v>
      </c>
      <c r="Z11" s="4">
        <v>8.5000000000000006E-3</v>
      </c>
      <c r="AA11" s="38"/>
      <c r="AB11" s="38"/>
      <c r="AC11" s="38"/>
      <c r="AD11" s="38"/>
      <c r="AE11" s="38"/>
      <c r="AG11" s="14">
        <v>2.3285</v>
      </c>
      <c r="AH11" s="14">
        <v>12.961499999999999</v>
      </c>
      <c r="AI11" s="14">
        <v>0.29320000000000002</v>
      </c>
      <c r="AJ11" s="14">
        <v>10.872400000000001</v>
      </c>
      <c r="AK11" s="14">
        <v>0.52900000000000003</v>
      </c>
      <c r="AL11" s="14">
        <v>2.5659000000000001</v>
      </c>
      <c r="AM11" s="14">
        <v>48.978200000000001</v>
      </c>
      <c r="AN11" s="14">
        <v>7.5651000000000002</v>
      </c>
      <c r="AO11" s="14">
        <v>11.8667</v>
      </c>
      <c r="AP11" s="14">
        <v>0.36220000000000002</v>
      </c>
      <c r="AQ11" s="14">
        <f t="shared" si="0"/>
        <v>0.21951515151515155</v>
      </c>
      <c r="AR11" s="14">
        <v>0.27039999999999997</v>
      </c>
      <c r="AS11" s="14">
        <v>1.52E-2</v>
      </c>
      <c r="AT11" s="14">
        <f t="shared" si="1"/>
        <v>1.3217391304347827E-2</v>
      </c>
      <c r="AU11" s="14">
        <v>98.608199999999997</v>
      </c>
      <c r="AV11" s="14">
        <v>40.095599999999997</v>
      </c>
      <c r="AW11" s="14">
        <v>43.733800000000002</v>
      </c>
      <c r="AX11" s="14">
        <v>16.474499999999999</v>
      </c>
      <c r="AY11" s="14">
        <v>3.1E-2</v>
      </c>
      <c r="AZ11" s="14">
        <v>1.2500000000000001E-2</v>
      </c>
      <c r="BA11" s="14">
        <v>0.28870000000000001</v>
      </c>
      <c r="BB11" s="14">
        <v>0.2447</v>
      </c>
      <c r="BC11" s="14">
        <v>5.8799999999999998E-2</v>
      </c>
      <c r="BD11" s="14">
        <v>0.2555</v>
      </c>
      <c r="BE11" s="14">
        <v>101.1952</v>
      </c>
      <c r="BF11" s="14">
        <f t="shared" si="2"/>
        <v>0.82554025298276168</v>
      </c>
      <c r="BG11" s="13">
        <v>4.83</v>
      </c>
      <c r="BH11" s="13">
        <v>0.36</v>
      </c>
      <c r="BI11" s="13">
        <v>1.3</v>
      </c>
      <c r="BJ11" s="13">
        <v>0.75</v>
      </c>
      <c r="BK11" s="13">
        <v>1230</v>
      </c>
      <c r="BL11" s="13">
        <v>34</v>
      </c>
      <c r="BM11" s="13">
        <v>35.200000000000003</v>
      </c>
      <c r="BN11" s="13">
        <v>1.2</v>
      </c>
      <c r="BO11" s="13">
        <v>329</v>
      </c>
      <c r="BP11" s="13">
        <v>13</v>
      </c>
      <c r="BQ11" s="13">
        <v>317</v>
      </c>
      <c r="BR11" s="13">
        <v>13</v>
      </c>
      <c r="BS11" s="13">
        <v>49</v>
      </c>
      <c r="BT11" s="13">
        <v>2.2999999999999998</v>
      </c>
      <c r="BU11" s="13">
        <v>108.5</v>
      </c>
      <c r="BV11" s="13">
        <v>4.8</v>
      </c>
      <c r="BW11" s="13">
        <v>8.44</v>
      </c>
      <c r="BX11" s="13">
        <v>0.4</v>
      </c>
      <c r="BY11" s="13">
        <v>361</v>
      </c>
      <c r="BZ11" s="13">
        <v>13</v>
      </c>
      <c r="CA11" s="13">
        <v>24.32</v>
      </c>
      <c r="CB11" s="13">
        <v>0.9</v>
      </c>
      <c r="CC11" s="13">
        <v>144.5</v>
      </c>
      <c r="CD11" s="13">
        <v>5.2</v>
      </c>
      <c r="CE11" s="13">
        <v>14.46</v>
      </c>
      <c r="CF11" s="13">
        <v>0.83</v>
      </c>
      <c r="CG11" s="13">
        <v>7.0000000000000007E-2</v>
      </c>
      <c r="CH11" s="13">
        <v>1.6E-2</v>
      </c>
      <c r="CI11" s="13">
        <v>112</v>
      </c>
      <c r="CJ11" s="13">
        <v>4.5</v>
      </c>
      <c r="CK11" s="13">
        <v>13.17</v>
      </c>
      <c r="CL11" s="13">
        <v>0.55000000000000004</v>
      </c>
      <c r="CM11" s="13">
        <v>32.1</v>
      </c>
      <c r="CN11" s="13">
        <v>1.5</v>
      </c>
      <c r="CO11" s="13">
        <v>4.8099999999999996</v>
      </c>
      <c r="CP11" s="13">
        <v>0.32</v>
      </c>
      <c r="CQ11" s="13">
        <v>20.7</v>
      </c>
      <c r="CR11" s="13">
        <v>1.7</v>
      </c>
      <c r="CS11" s="13">
        <v>5.66</v>
      </c>
      <c r="CT11" s="13">
        <v>0.5</v>
      </c>
      <c r="CU11" s="13">
        <v>1.91</v>
      </c>
      <c r="CV11" s="13">
        <v>0.18</v>
      </c>
      <c r="CW11" s="13">
        <v>6.11</v>
      </c>
      <c r="CX11" s="13">
        <v>0.59</v>
      </c>
      <c r="CY11" s="13">
        <v>0.83699999999999997</v>
      </c>
      <c r="CZ11" s="13">
        <v>0.08</v>
      </c>
      <c r="DA11" s="13">
        <v>4.66</v>
      </c>
      <c r="DB11" s="13">
        <v>0.42</v>
      </c>
      <c r="DC11" s="13">
        <v>1.01</v>
      </c>
      <c r="DD11" s="13">
        <v>0.11</v>
      </c>
      <c r="DE11" s="13">
        <v>2.44</v>
      </c>
      <c r="DF11" s="13">
        <v>0.3</v>
      </c>
      <c r="DG11" s="13">
        <v>0.31900000000000001</v>
      </c>
      <c r="DH11" s="13">
        <v>4.2000000000000003E-2</v>
      </c>
      <c r="DI11" s="13">
        <v>2.0299999999999998</v>
      </c>
      <c r="DJ11" s="13">
        <v>0.28999999999999998</v>
      </c>
      <c r="DK11" s="13">
        <v>0.27</v>
      </c>
      <c r="DL11" s="13">
        <v>4.4999999999999998E-2</v>
      </c>
      <c r="DM11" s="13">
        <v>3.87</v>
      </c>
      <c r="DN11" s="13">
        <v>0.56999999999999995</v>
      </c>
      <c r="DO11" s="13">
        <v>0.80500000000000005</v>
      </c>
      <c r="DP11" s="13">
        <v>9.7000000000000003E-2</v>
      </c>
      <c r="DQ11" s="13">
        <v>1.08</v>
      </c>
      <c r="DR11" s="13">
        <v>0.17</v>
      </c>
      <c r="DS11" s="13">
        <v>1.05</v>
      </c>
      <c r="DT11" s="13">
        <v>0.13</v>
      </c>
      <c r="DU11" s="13">
        <v>0.20200000000000001</v>
      </c>
      <c r="DV11" s="13">
        <v>3.1E-2</v>
      </c>
      <c r="DW11" s="13">
        <v>30</v>
      </c>
      <c r="DX11" s="134">
        <v>-0.76</v>
      </c>
      <c r="DY11" s="130">
        <v>49.545000000000002</v>
      </c>
      <c r="DZ11" s="130">
        <v>2.58</v>
      </c>
      <c r="EA11" s="130">
        <v>13.032</v>
      </c>
      <c r="EB11" s="130">
        <v>1.724</v>
      </c>
      <c r="EC11" s="130">
        <v>9.8339999999999996</v>
      </c>
      <c r="ED11" s="130">
        <v>0.36699999999999999</v>
      </c>
      <c r="EE11" s="130">
        <v>8.3109999999999999</v>
      </c>
      <c r="EF11" s="130">
        <v>10.936999999999999</v>
      </c>
      <c r="EG11" s="130">
        <v>2.3410000000000002</v>
      </c>
      <c r="EH11" s="130">
        <v>0.53200000000000003</v>
      </c>
      <c r="EI11" s="130">
        <v>0.29499999999999998</v>
      </c>
      <c r="EJ11" s="130">
        <v>0</v>
      </c>
      <c r="EK11" s="130">
        <v>11.385</v>
      </c>
      <c r="EL11" s="130">
        <v>11.33</v>
      </c>
    </row>
    <row r="12" spans="1:142" x14ac:dyDescent="0.3">
      <c r="A12" s="5" t="s">
        <v>132</v>
      </c>
      <c r="B12" s="5">
        <v>65</v>
      </c>
      <c r="C12" s="5">
        <v>910</v>
      </c>
      <c r="D12" t="s">
        <v>127</v>
      </c>
      <c r="F12" s="22">
        <v>18.341000000000001</v>
      </c>
      <c r="G12" s="3">
        <v>103</v>
      </c>
      <c r="H12" s="3">
        <v>23</v>
      </c>
      <c r="I12" s="3">
        <v>127.2</v>
      </c>
      <c r="J12" s="3">
        <v>5.3</v>
      </c>
      <c r="K12" s="4">
        <v>0.68</v>
      </c>
      <c r="L12" s="4">
        <v>0.13</v>
      </c>
      <c r="M12" s="4">
        <v>0.33</v>
      </c>
      <c r="N12" s="4">
        <v>0.16</v>
      </c>
      <c r="O12" s="4">
        <v>0.11899999999999999</v>
      </c>
      <c r="P12" s="4">
        <v>2.5999999999999999E-2</v>
      </c>
      <c r="Q12" s="4">
        <v>0.64200000000000002</v>
      </c>
      <c r="R12" s="4">
        <v>5.7000000000000002E-2</v>
      </c>
      <c r="S12" s="4">
        <v>5.6000000000000001E-2</v>
      </c>
      <c r="T12" s="4">
        <v>1.6E-2</v>
      </c>
      <c r="U12" s="4">
        <v>0.157</v>
      </c>
      <c r="V12" s="4">
        <v>4.3999999999999997E-2</v>
      </c>
      <c r="W12" s="4">
        <v>1.9E-2</v>
      </c>
      <c r="X12" s="4">
        <v>8.8000000000000005E-3</v>
      </c>
      <c r="Y12" s="4">
        <v>1.4999999999999999E-2</v>
      </c>
      <c r="Z12" s="4">
        <v>4.7000000000000002E-3</v>
      </c>
      <c r="AA12" s="38"/>
      <c r="AB12" s="38"/>
      <c r="AC12" s="38"/>
      <c r="AD12" s="38"/>
      <c r="AE12" s="38"/>
      <c r="AG12" s="14">
        <v>2.0291999999999999</v>
      </c>
      <c r="AH12" s="14">
        <v>12.5198</v>
      </c>
      <c r="AI12" s="14">
        <v>0.21920000000000001</v>
      </c>
      <c r="AJ12" s="14">
        <v>10.917400000000001</v>
      </c>
      <c r="AK12" s="14">
        <v>0.4652</v>
      </c>
      <c r="AL12" s="14">
        <v>2.4878999999999998</v>
      </c>
      <c r="AM12" s="14">
        <v>48.633899999999997</v>
      </c>
      <c r="AN12" s="14">
        <v>7.0776000000000003</v>
      </c>
      <c r="AO12" s="14">
        <v>13.290900000000001</v>
      </c>
      <c r="AP12" s="14">
        <v>0.41920000000000002</v>
      </c>
      <c r="AQ12" s="14">
        <f t="shared" si="0"/>
        <v>0.2540606060606061</v>
      </c>
      <c r="AR12" s="14">
        <v>0.25430000000000003</v>
      </c>
      <c r="AS12" s="14">
        <v>1.66E-2</v>
      </c>
      <c r="AT12" s="14">
        <f t="shared" si="1"/>
        <v>1.4434782608695653E-2</v>
      </c>
      <c r="AU12" s="14">
        <v>98.331199999999995</v>
      </c>
      <c r="AV12" s="14">
        <v>40.159799999999997</v>
      </c>
      <c r="AW12" s="14">
        <v>44.498399999999997</v>
      </c>
      <c r="AX12" s="14">
        <v>16.052499999999998</v>
      </c>
      <c r="AY12" s="14">
        <v>3.4099999999999998E-2</v>
      </c>
      <c r="AZ12" s="14">
        <v>1.4999999999999999E-2</v>
      </c>
      <c r="BA12" s="14">
        <v>0.27560000000000001</v>
      </c>
      <c r="BB12" s="14">
        <v>0.24210000000000001</v>
      </c>
      <c r="BC12" s="14">
        <v>3.5400000000000001E-2</v>
      </c>
      <c r="BD12" s="14">
        <v>0.22259999999999999</v>
      </c>
      <c r="BE12" s="14">
        <v>101.5355</v>
      </c>
      <c r="BF12" s="14">
        <f t="shared" si="2"/>
        <v>0.83168619698124591</v>
      </c>
      <c r="BG12" s="13">
        <v>4.66</v>
      </c>
      <c r="BH12" s="13">
        <v>0.47</v>
      </c>
      <c r="BI12" s="13">
        <v>0.55000000000000004</v>
      </c>
      <c r="BJ12" s="13">
        <v>0.47</v>
      </c>
      <c r="BK12" s="13">
        <v>1185</v>
      </c>
      <c r="BL12" s="13">
        <v>27</v>
      </c>
      <c r="BM12" s="13">
        <v>36.299999999999997</v>
      </c>
      <c r="BN12" s="13">
        <v>1.2</v>
      </c>
      <c r="BO12" s="13">
        <v>285.39999999999998</v>
      </c>
      <c r="BP12" s="13">
        <v>9.1999999999999993</v>
      </c>
      <c r="BQ12" s="13">
        <v>366</v>
      </c>
      <c r="BR12" s="13">
        <v>14</v>
      </c>
      <c r="BS12" s="13">
        <v>45</v>
      </c>
      <c r="BT12" s="13">
        <v>1.6</v>
      </c>
      <c r="BU12" s="13">
        <v>75.5</v>
      </c>
      <c r="BV12" s="13">
        <v>3.1</v>
      </c>
      <c r="BW12" s="13">
        <v>8.07</v>
      </c>
      <c r="BX12" s="13">
        <v>0.39</v>
      </c>
      <c r="BY12" s="13">
        <v>338</v>
      </c>
      <c r="BZ12" s="13">
        <v>12</v>
      </c>
      <c r="CA12" s="13">
        <v>23.4</v>
      </c>
      <c r="CB12" s="13">
        <v>1.1000000000000001</v>
      </c>
      <c r="CC12" s="13">
        <v>137.30000000000001</v>
      </c>
      <c r="CD12" s="13">
        <v>4.4000000000000004</v>
      </c>
      <c r="CE12" s="13">
        <v>13.69</v>
      </c>
      <c r="CF12" s="13">
        <v>0.64</v>
      </c>
      <c r="CG12" s="13">
        <v>8.4000000000000005E-2</v>
      </c>
      <c r="CH12" s="13">
        <v>1.7000000000000001E-2</v>
      </c>
      <c r="CI12" s="13">
        <v>106.3</v>
      </c>
      <c r="CJ12" s="13">
        <v>4.8</v>
      </c>
      <c r="CK12" s="13">
        <v>12.33</v>
      </c>
      <c r="CL12" s="13">
        <v>0.57999999999999996</v>
      </c>
      <c r="CM12" s="13">
        <v>29</v>
      </c>
      <c r="CN12" s="13">
        <v>1.1000000000000001</v>
      </c>
      <c r="CO12" s="13">
        <v>4.1900000000000004</v>
      </c>
      <c r="CP12" s="13">
        <v>0.24</v>
      </c>
      <c r="CQ12" s="13">
        <v>19.7</v>
      </c>
      <c r="CR12" s="13">
        <v>1.3</v>
      </c>
      <c r="CS12" s="13">
        <v>5.38</v>
      </c>
      <c r="CT12" s="13">
        <v>0.48</v>
      </c>
      <c r="CU12" s="13">
        <v>1.71</v>
      </c>
      <c r="CV12" s="13">
        <v>0.14000000000000001</v>
      </c>
      <c r="CW12" s="13">
        <v>5.7</v>
      </c>
      <c r="CX12" s="13">
        <v>0.48</v>
      </c>
      <c r="CY12" s="13">
        <v>0.84899999999999998</v>
      </c>
      <c r="CZ12" s="13">
        <v>7.2999999999999995E-2</v>
      </c>
      <c r="DA12" s="13">
        <v>4.8499999999999996</v>
      </c>
      <c r="DB12" s="13">
        <v>0.47</v>
      </c>
      <c r="DC12" s="13">
        <v>0.89</v>
      </c>
      <c r="DD12" s="13">
        <v>0.11</v>
      </c>
      <c r="DE12" s="13">
        <v>2.35</v>
      </c>
      <c r="DF12" s="13">
        <v>0.15</v>
      </c>
      <c r="DG12" s="13">
        <v>0.26800000000000002</v>
      </c>
      <c r="DH12" s="13">
        <v>4.2000000000000003E-2</v>
      </c>
      <c r="DI12" s="13">
        <v>1.62</v>
      </c>
      <c r="DJ12" s="13">
        <v>0.21</v>
      </c>
      <c r="DK12" s="13">
        <v>0.23499999999999999</v>
      </c>
      <c r="DL12" s="13">
        <v>2.8000000000000001E-2</v>
      </c>
      <c r="DM12" s="13">
        <v>3.33</v>
      </c>
      <c r="DN12" s="13">
        <v>0.39</v>
      </c>
      <c r="DO12" s="13">
        <v>0.9</v>
      </c>
      <c r="DP12" s="13">
        <v>0.12</v>
      </c>
      <c r="DQ12" s="13">
        <v>0.95</v>
      </c>
      <c r="DR12" s="13">
        <v>0.18</v>
      </c>
      <c r="DS12" s="13">
        <v>0.98899999999999999</v>
      </c>
      <c r="DT12" s="13">
        <v>9.4E-2</v>
      </c>
      <c r="DU12" s="13">
        <v>0.17499999999999999</v>
      </c>
      <c r="DV12" s="13">
        <v>3.1E-2</v>
      </c>
      <c r="DW12" s="13">
        <v>33</v>
      </c>
      <c r="DX12" s="134">
        <v>-0.52</v>
      </c>
      <c r="DY12" s="130">
        <v>49.697000000000003</v>
      </c>
      <c r="DZ12" s="130">
        <v>2.5310000000000001</v>
      </c>
      <c r="EA12" s="130">
        <v>12.736000000000001</v>
      </c>
      <c r="EB12" s="130">
        <v>1.7</v>
      </c>
      <c r="EC12" s="130">
        <v>9.81</v>
      </c>
      <c r="ED12" s="130">
        <v>0.42299999999999999</v>
      </c>
      <c r="EE12" s="130">
        <v>8.7149999999999999</v>
      </c>
      <c r="EF12" s="130">
        <v>11.12</v>
      </c>
      <c r="EG12" s="130">
        <v>2.0640000000000001</v>
      </c>
      <c r="EH12" s="130">
        <v>0.47299999999999998</v>
      </c>
      <c r="EI12" s="130">
        <v>0.223</v>
      </c>
      <c r="EJ12" s="130">
        <v>0</v>
      </c>
      <c r="EK12" s="130">
        <v>11.34</v>
      </c>
      <c r="EL12" s="130">
        <v>11.33</v>
      </c>
    </row>
    <row r="13" spans="1:142" x14ac:dyDescent="0.3">
      <c r="A13" s="5" t="s">
        <v>132</v>
      </c>
      <c r="B13" s="5">
        <v>65</v>
      </c>
      <c r="C13" s="5">
        <v>910</v>
      </c>
      <c r="D13" t="s">
        <v>128</v>
      </c>
      <c r="F13" s="22">
        <v>18.324000000000002</v>
      </c>
      <c r="G13" s="3">
        <v>139.5</v>
      </c>
      <c r="H13" s="3">
        <v>4.5</v>
      </c>
      <c r="I13" s="3">
        <v>111.5</v>
      </c>
      <c r="J13" s="3">
        <v>6.3</v>
      </c>
      <c r="K13" s="4">
        <v>0.45</v>
      </c>
      <c r="L13" s="4">
        <v>0.12</v>
      </c>
      <c r="M13" s="4">
        <v>0.24</v>
      </c>
      <c r="N13" s="4">
        <v>0.15</v>
      </c>
      <c r="O13" s="4">
        <v>9.5000000000000001E-2</v>
      </c>
      <c r="P13" s="4">
        <v>2.3E-2</v>
      </c>
      <c r="Q13" s="4">
        <v>0.69399999999999995</v>
      </c>
      <c r="R13" s="4">
        <v>5.7000000000000002E-2</v>
      </c>
      <c r="S13" s="4"/>
      <c r="T13" s="4"/>
      <c r="U13" s="4">
        <v>0.14699999999999999</v>
      </c>
      <c r="V13" s="4">
        <v>3.1E-2</v>
      </c>
      <c r="W13" s="4">
        <v>2.1399999999999999E-2</v>
      </c>
      <c r="X13" s="4">
        <v>8.8999999999999999E-3</v>
      </c>
      <c r="Y13" s="4">
        <v>1.21E-2</v>
      </c>
      <c r="Z13" s="4">
        <v>6.3E-3</v>
      </c>
      <c r="AA13" s="38"/>
      <c r="AB13" s="38"/>
      <c r="AC13" s="38"/>
      <c r="AD13" s="38"/>
      <c r="AE13" s="38"/>
      <c r="AG13" s="14">
        <v>2.2942</v>
      </c>
      <c r="AH13" s="14">
        <v>13.108599999999999</v>
      </c>
      <c r="AI13" s="14">
        <v>0.19950000000000001</v>
      </c>
      <c r="AJ13" s="14">
        <v>11.2432</v>
      </c>
      <c r="AK13" s="14">
        <v>0.48470000000000002</v>
      </c>
      <c r="AL13" s="14">
        <v>2.379</v>
      </c>
      <c r="AM13" s="14">
        <v>50.165100000000002</v>
      </c>
      <c r="AN13" s="14">
        <v>7.1132</v>
      </c>
      <c r="AO13" s="14">
        <v>10.334</v>
      </c>
      <c r="AP13" s="14">
        <v>0.33760000000000001</v>
      </c>
      <c r="AQ13" s="14">
        <f t="shared" si="0"/>
        <v>0.20460606060606062</v>
      </c>
      <c r="AR13" s="14">
        <v>0.14760000000000001</v>
      </c>
      <c r="AS13" s="14">
        <v>1.8700000000000001E-2</v>
      </c>
      <c r="AT13" s="14">
        <f t="shared" si="1"/>
        <v>1.6260869565217394E-2</v>
      </c>
      <c r="AU13" s="14">
        <v>97.825299999999999</v>
      </c>
      <c r="AV13" s="14">
        <v>40.709000000000003</v>
      </c>
      <c r="AW13" s="14">
        <v>45.936900000000001</v>
      </c>
      <c r="AX13" s="14">
        <v>14.804</v>
      </c>
      <c r="AY13" s="14">
        <v>3.5700000000000003E-2</v>
      </c>
      <c r="AZ13" s="14">
        <v>1.49E-2</v>
      </c>
      <c r="BA13" s="14">
        <v>0.22589999999999999</v>
      </c>
      <c r="BB13" s="14">
        <v>0.36120000000000002</v>
      </c>
      <c r="BC13" s="14">
        <v>4.07E-2</v>
      </c>
      <c r="BD13" s="14">
        <v>0.2288</v>
      </c>
      <c r="BE13" s="14">
        <v>102.357</v>
      </c>
      <c r="BF13" s="14">
        <f t="shared" si="2"/>
        <v>0.8468891649360043</v>
      </c>
      <c r="BG13" s="13">
        <v>5.34</v>
      </c>
      <c r="BH13" s="13">
        <v>0.51</v>
      </c>
      <c r="BI13" s="13">
        <v>0.6</v>
      </c>
      <c r="BJ13" s="13">
        <v>0.51</v>
      </c>
      <c r="BK13" s="13">
        <v>1147</v>
      </c>
      <c r="BL13" s="13">
        <v>34</v>
      </c>
      <c r="BM13" s="13">
        <v>35.04</v>
      </c>
      <c r="BN13" s="13">
        <v>0.98</v>
      </c>
      <c r="BO13" s="13">
        <v>292.8</v>
      </c>
      <c r="BP13" s="13">
        <v>7.8</v>
      </c>
      <c r="BQ13" s="13">
        <v>316</v>
      </c>
      <c r="BR13" s="13">
        <v>13</v>
      </c>
      <c r="BS13" s="13">
        <v>43.4</v>
      </c>
      <c r="BT13" s="13">
        <v>1.7</v>
      </c>
      <c r="BU13" s="13">
        <v>112.3</v>
      </c>
      <c r="BV13" s="13">
        <v>5</v>
      </c>
      <c r="BW13" s="13">
        <v>9.19</v>
      </c>
      <c r="BX13" s="13">
        <v>0.45</v>
      </c>
      <c r="BY13" s="13">
        <v>350</v>
      </c>
      <c r="BZ13" s="13">
        <v>9.8000000000000007</v>
      </c>
      <c r="CA13" s="13">
        <v>23.5</v>
      </c>
      <c r="CB13" s="13">
        <v>0.77</v>
      </c>
      <c r="CC13" s="13">
        <v>128.30000000000001</v>
      </c>
      <c r="CD13" s="13">
        <v>3.7</v>
      </c>
      <c r="CE13" s="13">
        <v>11.71</v>
      </c>
      <c r="CF13" s="13">
        <v>0.56000000000000005</v>
      </c>
      <c r="CG13" s="13">
        <v>9.1999999999999998E-2</v>
      </c>
      <c r="CH13" s="13">
        <v>1.4999999999999999E-2</v>
      </c>
      <c r="CI13" s="13">
        <v>108</v>
      </c>
      <c r="CJ13" s="13">
        <v>4.7</v>
      </c>
      <c r="CK13" s="13">
        <v>11.29</v>
      </c>
      <c r="CL13" s="13">
        <v>0.43</v>
      </c>
      <c r="CM13" s="13">
        <v>28.22</v>
      </c>
      <c r="CN13" s="13">
        <v>0.99</v>
      </c>
      <c r="CO13" s="13">
        <v>3.92</v>
      </c>
      <c r="CP13" s="13">
        <v>0.23</v>
      </c>
      <c r="CQ13" s="13">
        <v>18.600000000000001</v>
      </c>
      <c r="CR13" s="13">
        <v>1.5</v>
      </c>
      <c r="CS13" s="13">
        <v>5.45</v>
      </c>
      <c r="CT13" s="13">
        <v>0.42</v>
      </c>
      <c r="CU13" s="13">
        <v>1.57</v>
      </c>
      <c r="CV13" s="13">
        <v>0.15</v>
      </c>
      <c r="CW13" s="13">
        <v>5.27</v>
      </c>
      <c r="CX13" s="13">
        <v>0.49</v>
      </c>
      <c r="CY13" s="13">
        <v>0.82199999999999995</v>
      </c>
      <c r="CZ13" s="13">
        <v>9.5000000000000001E-2</v>
      </c>
      <c r="DA13" s="13">
        <v>4.68</v>
      </c>
      <c r="DB13" s="13">
        <v>0.32</v>
      </c>
      <c r="DC13" s="13">
        <v>0.91600000000000004</v>
      </c>
      <c r="DD13" s="13">
        <v>8.3000000000000004E-2</v>
      </c>
      <c r="DE13" s="13">
        <v>2.1800000000000002</v>
      </c>
      <c r="DF13" s="13">
        <v>0.22</v>
      </c>
      <c r="DG13" s="13">
        <v>0.314</v>
      </c>
      <c r="DH13" s="13">
        <v>4.2000000000000003E-2</v>
      </c>
      <c r="DI13" s="13">
        <v>1.69</v>
      </c>
      <c r="DJ13" s="13">
        <v>0.2</v>
      </c>
      <c r="DK13" s="13">
        <v>0.27900000000000003</v>
      </c>
      <c r="DL13" s="13">
        <v>5.1999999999999998E-2</v>
      </c>
      <c r="DM13" s="13">
        <v>3.34</v>
      </c>
      <c r="DN13" s="13">
        <v>0.51</v>
      </c>
      <c r="DO13" s="13">
        <v>0.74</v>
      </c>
      <c r="DP13" s="13">
        <v>0.12</v>
      </c>
      <c r="DQ13" s="13">
        <v>0.99</v>
      </c>
      <c r="DR13" s="13">
        <v>0.17</v>
      </c>
      <c r="DS13" s="13">
        <v>0.77600000000000002</v>
      </c>
      <c r="DT13" s="13">
        <v>9.2999999999999999E-2</v>
      </c>
      <c r="DU13" s="13">
        <v>0.17699999999999999</v>
      </c>
      <c r="DV13" s="13">
        <v>0.03</v>
      </c>
      <c r="DW13" s="13">
        <v>36</v>
      </c>
      <c r="DX13" s="134">
        <v>-8.16</v>
      </c>
      <c r="DY13" s="130">
        <v>50.045999999999999</v>
      </c>
      <c r="DZ13" s="130">
        <v>2.2309999999999999</v>
      </c>
      <c r="EA13" s="130">
        <v>12.294</v>
      </c>
      <c r="EB13" s="130">
        <v>1.706</v>
      </c>
      <c r="EC13" s="130">
        <v>9.7959999999999994</v>
      </c>
      <c r="ED13" s="130">
        <v>0.35099999999999998</v>
      </c>
      <c r="EE13" s="130">
        <v>9.7149999999999999</v>
      </c>
      <c r="EF13" s="130">
        <v>10.599</v>
      </c>
      <c r="EG13" s="130">
        <v>2.1520000000000001</v>
      </c>
      <c r="EH13" s="130">
        <v>0.45500000000000002</v>
      </c>
      <c r="EI13" s="130">
        <v>0.187</v>
      </c>
      <c r="EJ13" s="130">
        <v>0</v>
      </c>
      <c r="EK13" s="130">
        <v>11.331</v>
      </c>
      <c r="EL13" s="130">
        <v>11.33</v>
      </c>
    </row>
    <row r="14" spans="1:142" x14ac:dyDescent="0.3">
      <c r="A14" s="5" t="s">
        <v>132</v>
      </c>
      <c r="B14" s="5">
        <v>65</v>
      </c>
      <c r="C14" s="5">
        <v>908</v>
      </c>
      <c r="D14" t="s">
        <v>129</v>
      </c>
      <c r="F14" s="22">
        <v>22.253</v>
      </c>
      <c r="G14" s="3">
        <v>145.5</v>
      </c>
      <c r="H14" s="3">
        <v>4.7</v>
      </c>
      <c r="I14" s="3">
        <v>118.5</v>
      </c>
      <c r="J14" s="3">
        <v>5.5</v>
      </c>
      <c r="K14" s="4">
        <v>0.63</v>
      </c>
      <c r="L14" s="4">
        <v>0.11</v>
      </c>
      <c r="M14" s="4">
        <v>0.15</v>
      </c>
      <c r="N14" s="4">
        <v>0.13</v>
      </c>
      <c r="O14" s="4">
        <v>0.1</v>
      </c>
      <c r="P14" s="4">
        <v>2.1999999999999999E-2</v>
      </c>
      <c r="Q14" s="4">
        <v>0.73099999999999998</v>
      </c>
      <c r="R14" s="4">
        <v>6.0999999999999999E-2</v>
      </c>
      <c r="S14" s="4">
        <v>0.03</v>
      </c>
      <c r="T14" s="4">
        <v>1.7000000000000001E-2</v>
      </c>
      <c r="U14" s="4">
        <v>9.6000000000000002E-2</v>
      </c>
      <c r="V14" s="4">
        <v>2.4E-2</v>
      </c>
      <c r="W14" s="4">
        <v>2.06E-2</v>
      </c>
      <c r="X14" s="4">
        <v>7.0000000000000001E-3</v>
      </c>
      <c r="Y14" s="4">
        <v>1.4500000000000001E-2</v>
      </c>
      <c r="Z14" s="4">
        <v>4.4999999999999997E-3</v>
      </c>
      <c r="AA14" s="38">
        <v>6.9466999999999999</v>
      </c>
      <c r="AB14" s="38">
        <v>0.312</v>
      </c>
      <c r="AC14" s="38">
        <v>1.7000000000000001E-2</v>
      </c>
      <c r="AD14" s="38">
        <v>0.28199999999999997</v>
      </c>
      <c r="AE14" s="38">
        <v>3.3000000000000002E-2</v>
      </c>
      <c r="AG14" s="14">
        <v>2.1631999999999998</v>
      </c>
      <c r="AH14" s="14">
        <v>12.129300000000001</v>
      </c>
      <c r="AI14" s="14">
        <v>0.35699999999999998</v>
      </c>
      <c r="AJ14" s="14">
        <v>10.6706</v>
      </c>
      <c r="AK14" s="14">
        <v>0.3392</v>
      </c>
      <c r="AL14" s="14">
        <v>2.2458</v>
      </c>
      <c r="AM14" s="14">
        <v>48.459400000000002</v>
      </c>
      <c r="AN14" s="14">
        <v>9.5050000000000008</v>
      </c>
      <c r="AO14" s="14">
        <v>11.231999999999999</v>
      </c>
      <c r="AP14" s="14">
        <v>0.3085</v>
      </c>
      <c r="AQ14" s="14">
        <f t="shared" si="0"/>
        <v>0.18696969696969698</v>
      </c>
      <c r="AR14" s="14">
        <v>0.27600000000000002</v>
      </c>
      <c r="AS14" s="14">
        <v>1.7600000000000001E-2</v>
      </c>
      <c r="AT14" s="14">
        <f t="shared" si="1"/>
        <v>1.5304347826086959E-2</v>
      </c>
      <c r="AU14" s="14">
        <v>97.703699999999998</v>
      </c>
      <c r="AV14" s="14">
        <v>41.077399999999997</v>
      </c>
      <c r="AW14" s="14">
        <v>47.038899999999998</v>
      </c>
      <c r="AX14" s="14">
        <v>12.388199999999999</v>
      </c>
      <c r="AY14" s="14">
        <v>5.0799999999999998E-2</v>
      </c>
      <c r="AZ14" s="14">
        <v>1.4E-2</v>
      </c>
      <c r="BA14" s="14">
        <v>0.27179999999999999</v>
      </c>
      <c r="BB14" s="14">
        <v>0.38</v>
      </c>
      <c r="BC14" s="14">
        <v>7.4700000000000003E-2</v>
      </c>
      <c r="BD14" s="14">
        <v>0.1825</v>
      </c>
      <c r="BE14" s="14">
        <v>101.4783</v>
      </c>
      <c r="BF14" s="14">
        <f t="shared" si="2"/>
        <v>0.87127361597873043</v>
      </c>
      <c r="BG14" s="13">
        <v>4.3600000000000003</v>
      </c>
      <c r="BH14" s="13">
        <v>0.35</v>
      </c>
      <c r="BI14" s="13">
        <v>0.7</v>
      </c>
      <c r="BJ14" s="13">
        <v>0.36</v>
      </c>
      <c r="BK14" s="13">
        <v>1542</v>
      </c>
      <c r="BL14" s="13">
        <v>47</v>
      </c>
      <c r="BM14" s="13">
        <v>34.9</v>
      </c>
      <c r="BN14" s="13">
        <v>1</v>
      </c>
      <c r="BO14" s="13">
        <v>324</v>
      </c>
      <c r="BP14" s="13">
        <v>11</v>
      </c>
      <c r="BQ14" s="13">
        <v>534</v>
      </c>
      <c r="BR14" s="13">
        <v>19</v>
      </c>
      <c r="BS14" s="13">
        <v>60.7</v>
      </c>
      <c r="BT14" s="13">
        <v>2.9</v>
      </c>
      <c r="BU14" s="13">
        <v>245</v>
      </c>
      <c r="BV14" s="13">
        <v>12</v>
      </c>
      <c r="BW14" s="13">
        <v>6.22</v>
      </c>
      <c r="BX14" s="13">
        <v>0.4</v>
      </c>
      <c r="BY14" s="13">
        <v>300</v>
      </c>
      <c r="BZ14" s="13">
        <v>8.8000000000000007</v>
      </c>
      <c r="CA14" s="13">
        <v>21.07</v>
      </c>
      <c r="CB14" s="13">
        <v>0.77</v>
      </c>
      <c r="CC14" s="13">
        <v>122.9</v>
      </c>
      <c r="CD14" s="13">
        <v>4.0999999999999996</v>
      </c>
      <c r="CE14" s="13">
        <v>10.42</v>
      </c>
      <c r="CF14" s="13">
        <v>0.44</v>
      </c>
      <c r="CG14" s="13">
        <v>6.9000000000000006E-2</v>
      </c>
      <c r="CH14" s="13">
        <v>1.2E-2</v>
      </c>
      <c r="CI14" s="13">
        <v>74.8</v>
      </c>
      <c r="CJ14" s="13">
        <v>3.3</v>
      </c>
      <c r="CK14" s="13">
        <v>9.86</v>
      </c>
      <c r="CL14" s="13">
        <v>0.38</v>
      </c>
      <c r="CM14" s="13">
        <v>25.1</v>
      </c>
      <c r="CN14" s="13">
        <v>0.88</v>
      </c>
      <c r="CO14" s="13">
        <v>3.81</v>
      </c>
      <c r="CP14" s="13">
        <v>0.18</v>
      </c>
      <c r="CQ14" s="13">
        <v>18.600000000000001</v>
      </c>
      <c r="CR14" s="13">
        <v>1.2</v>
      </c>
      <c r="CS14" s="13">
        <v>5.27</v>
      </c>
      <c r="CT14" s="13">
        <v>0.51</v>
      </c>
      <c r="CU14" s="13">
        <v>1.71</v>
      </c>
      <c r="CV14" s="13">
        <v>0.14000000000000001</v>
      </c>
      <c r="CW14" s="13">
        <v>5.24</v>
      </c>
      <c r="CX14" s="13">
        <v>0.51</v>
      </c>
      <c r="CY14" s="13">
        <v>0.76</v>
      </c>
      <c r="CZ14" s="13">
        <v>6.0999999999999999E-2</v>
      </c>
      <c r="DA14" s="13">
        <v>4.49</v>
      </c>
      <c r="DB14" s="13">
        <v>0.31</v>
      </c>
      <c r="DC14" s="13">
        <v>0.82499999999999996</v>
      </c>
      <c r="DD14" s="13">
        <v>7.0999999999999994E-2</v>
      </c>
      <c r="DE14" s="13">
        <v>2.2599999999999998</v>
      </c>
      <c r="DF14" s="13">
        <v>0.24</v>
      </c>
      <c r="DG14" s="13">
        <v>0.30499999999999999</v>
      </c>
      <c r="DH14" s="13">
        <v>2.9000000000000001E-2</v>
      </c>
      <c r="DI14" s="13">
        <v>1.86</v>
      </c>
      <c r="DJ14" s="13">
        <v>0.2</v>
      </c>
      <c r="DK14" s="13">
        <v>0.27800000000000002</v>
      </c>
      <c r="DL14" s="13">
        <v>4.2000000000000003E-2</v>
      </c>
      <c r="DM14" s="13">
        <v>3.09</v>
      </c>
      <c r="DN14" s="13">
        <v>0.3</v>
      </c>
      <c r="DO14" s="13">
        <v>0.60799999999999998</v>
      </c>
      <c r="DP14" s="13">
        <v>7.4999999999999997E-2</v>
      </c>
      <c r="DQ14" s="13">
        <v>0.77</v>
      </c>
      <c r="DR14" s="13">
        <v>0.12</v>
      </c>
      <c r="DS14" s="13">
        <v>0.65100000000000002</v>
      </c>
      <c r="DT14" s="13">
        <v>8.1000000000000003E-2</v>
      </c>
      <c r="DU14" s="13">
        <v>0.159</v>
      </c>
      <c r="DV14" s="13">
        <v>2.5000000000000001E-2</v>
      </c>
      <c r="DW14" s="13">
        <v>39</v>
      </c>
      <c r="DX14" s="134">
        <v>-5.37</v>
      </c>
      <c r="DY14" s="130">
        <v>48.972999999999999</v>
      </c>
      <c r="DZ14" s="130">
        <v>2.1749999999999998</v>
      </c>
      <c r="EA14" s="130">
        <v>11.744999999999999</v>
      </c>
      <c r="EB14" s="130">
        <v>1.716</v>
      </c>
      <c r="EC14" s="130">
        <v>9.7959999999999994</v>
      </c>
      <c r="ED14" s="130">
        <v>0.317</v>
      </c>
      <c r="EE14" s="130">
        <v>11.657</v>
      </c>
      <c r="EF14" s="130">
        <v>10.368</v>
      </c>
      <c r="EG14" s="130">
        <v>2.0950000000000002</v>
      </c>
      <c r="EH14" s="130">
        <v>0.32800000000000001</v>
      </c>
      <c r="EI14" s="130">
        <v>0.34599999999999997</v>
      </c>
      <c r="EJ14" s="130">
        <v>0</v>
      </c>
      <c r="EK14" s="130">
        <v>11.34</v>
      </c>
      <c r="EL14" s="130">
        <v>11.33</v>
      </c>
    </row>
    <row r="15" spans="1:142" x14ac:dyDescent="0.3">
      <c r="A15" s="5" t="s">
        <v>137</v>
      </c>
      <c r="B15" s="5">
        <v>65</v>
      </c>
      <c r="C15" s="5">
        <v>908</v>
      </c>
      <c r="D15" t="s">
        <v>139</v>
      </c>
      <c r="F15" s="22">
        <v>20.765999999999998</v>
      </c>
      <c r="G15" s="3">
        <v>119</v>
      </c>
      <c r="H15" s="3">
        <v>3.3</v>
      </c>
      <c r="I15" s="3">
        <v>122.2</v>
      </c>
      <c r="J15" s="3">
        <v>4.7</v>
      </c>
      <c r="K15" s="4">
        <v>0.9</v>
      </c>
      <c r="L15" s="4">
        <v>0.14000000000000001</v>
      </c>
      <c r="M15" s="4">
        <v>0.23</v>
      </c>
      <c r="N15" s="4">
        <v>0.14000000000000001</v>
      </c>
      <c r="O15" s="4">
        <v>0.1</v>
      </c>
      <c r="P15" s="4">
        <v>2.3E-2</v>
      </c>
      <c r="Q15" s="4">
        <v>1.139</v>
      </c>
      <c r="R15" s="4">
        <v>8.6999999999999994E-2</v>
      </c>
      <c r="S15" s="4">
        <v>7.0000000000000007E-2</v>
      </c>
      <c r="T15" s="4">
        <v>2.1000000000000001E-2</v>
      </c>
      <c r="U15" s="4">
        <v>0.21099999999999999</v>
      </c>
      <c r="V15" s="4">
        <v>4.4999999999999998E-2</v>
      </c>
      <c r="W15" s="4">
        <v>2.0400000000000001E-2</v>
      </c>
      <c r="X15" s="4">
        <v>8.6999999999999994E-3</v>
      </c>
      <c r="Y15" s="4">
        <v>1.7000000000000001E-2</v>
      </c>
      <c r="Z15" s="4">
        <v>4.7999999999999996E-3</v>
      </c>
      <c r="AA15" s="38"/>
      <c r="AB15" s="38"/>
      <c r="AC15" s="38"/>
      <c r="AD15" s="38"/>
      <c r="AE15" s="38"/>
      <c r="AG15" s="14">
        <v>2.3168000000000002</v>
      </c>
      <c r="AH15" s="14">
        <v>12.565200000000001</v>
      </c>
      <c r="AI15" s="14">
        <v>0.32540000000000002</v>
      </c>
      <c r="AJ15" s="14">
        <v>10.6793</v>
      </c>
      <c r="AK15" s="14">
        <v>0.66559999999999997</v>
      </c>
      <c r="AL15" s="14">
        <v>2.7336</v>
      </c>
      <c r="AM15" s="14">
        <v>47.1967</v>
      </c>
      <c r="AN15" s="14">
        <v>8.9528999999999996</v>
      </c>
      <c r="AO15" s="14">
        <v>10.900700000000001</v>
      </c>
      <c r="AP15" s="14">
        <v>0.33850000000000002</v>
      </c>
      <c r="AQ15" s="14">
        <f t="shared" si="0"/>
        <v>0.20515151515151517</v>
      </c>
      <c r="AR15" s="14">
        <v>0.26340000000000002</v>
      </c>
      <c r="AS15" s="14">
        <v>2.3199999999999998E-2</v>
      </c>
      <c r="AT15" s="14">
        <f t="shared" si="1"/>
        <v>2.0173913043478261E-2</v>
      </c>
      <c r="AU15" s="14">
        <v>96.961299999999994</v>
      </c>
      <c r="AV15" s="14">
        <v>40.877600000000001</v>
      </c>
      <c r="AW15" s="14">
        <v>47.448799999999999</v>
      </c>
      <c r="AX15" s="14">
        <v>11.6995</v>
      </c>
      <c r="AY15" s="14">
        <v>4.6600000000000003E-2</v>
      </c>
      <c r="AZ15" s="14">
        <v>1.84E-2</v>
      </c>
      <c r="BA15" s="14">
        <v>0.25629999999999997</v>
      </c>
      <c r="BB15" s="14">
        <v>0.43380000000000002</v>
      </c>
      <c r="BC15" s="14">
        <v>7.8600000000000003E-2</v>
      </c>
      <c r="BD15" s="14">
        <v>0.16639999999999999</v>
      </c>
      <c r="BE15" s="14">
        <v>101.026</v>
      </c>
      <c r="BF15" s="14">
        <f t="shared" si="2"/>
        <v>0.87848291471924733</v>
      </c>
      <c r="BG15" s="13">
        <v>4.8</v>
      </c>
      <c r="BH15" s="13">
        <v>0.37</v>
      </c>
      <c r="BI15" s="13">
        <v>1.1599999999999999</v>
      </c>
      <c r="BJ15" s="13">
        <v>0.53</v>
      </c>
      <c r="BK15" s="13">
        <v>1204</v>
      </c>
      <c r="BL15" s="13">
        <v>27</v>
      </c>
      <c r="BM15" s="13">
        <v>32.35</v>
      </c>
      <c r="BN15" s="13">
        <v>0.99</v>
      </c>
      <c r="BO15" s="13">
        <v>321.89999999999998</v>
      </c>
      <c r="BP15" s="13">
        <v>8.4</v>
      </c>
      <c r="BQ15" s="13">
        <v>496</v>
      </c>
      <c r="BR15" s="13">
        <v>17</v>
      </c>
      <c r="BS15" s="13">
        <v>55.8</v>
      </c>
      <c r="BT15" s="13">
        <v>1.9</v>
      </c>
      <c r="BU15" s="13">
        <v>236.3</v>
      </c>
      <c r="BV15" s="13">
        <v>8.9</v>
      </c>
      <c r="BW15" s="13">
        <v>14.33</v>
      </c>
      <c r="BX15" s="13">
        <v>0.52</v>
      </c>
      <c r="BY15" s="13">
        <v>420</v>
      </c>
      <c r="BZ15" s="13">
        <v>12</v>
      </c>
      <c r="CA15" s="13">
        <v>22.8</v>
      </c>
      <c r="CB15" s="13">
        <v>0.75</v>
      </c>
      <c r="CC15" s="13">
        <v>143.5</v>
      </c>
      <c r="CD15" s="13">
        <v>4.4000000000000004</v>
      </c>
      <c r="CE15" s="13">
        <v>21.4</v>
      </c>
      <c r="CF15" s="13">
        <v>1</v>
      </c>
      <c r="CG15" s="13">
        <v>9.0999999999999998E-2</v>
      </c>
      <c r="CH15" s="13">
        <v>1.2999999999999999E-2</v>
      </c>
      <c r="CI15" s="13">
        <v>171.6</v>
      </c>
      <c r="CJ15" s="13">
        <v>6.9</v>
      </c>
      <c r="CK15" s="13">
        <v>19.45</v>
      </c>
      <c r="CL15" s="13">
        <v>0.78</v>
      </c>
      <c r="CM15" s="13">
        <v>44.9</v>
      </c>
      <c r="CN15" s="13">
        <v>1.6</v>
      </c>
      <c r="CO15" s="13">
        <v>5.96</v>
      </c>
      <c r="CP15" s="13">
        <v>0.31</v>
      </c>
      <c r="CQ15" s="13">
        <v>26.6</v>
      </c>
      <c r="CR15" s="13">
        <v>1.3</v>
      </c>
      <c r="CS15" s="13">
        <v>6.21</v>
      </c>
      <c r="CT15" s="13">
        <v>0.47</v>
      </c>
      <c r="CU15" s="13">
        <v>1.87</v>
      </c>
      <c r="CV15" s="13">
        <v>0.18</v>
      </c>
      <c r="CW15" s="13">
        <v>5.46</v>
      </c>
      <c r="CX15" s="13">
        <v>0.44</v>
      </c>
      <c r="CY15" s="13">
        <v>0.75600000000000001</v>
      </c>
      <c r="CZ15" s="13">
        <v>6.5000000000000002E-2</v>
      </c>
      <c r="DA15" s="13">
        <v>4.53</v>
      </c>
      <c r="DB15" s="13">
        <v>0.3</v>
      </c>
      <c r="DC15" s="13">
        <v>0.89900000000000002</v>
      </c>
      <c r="DD15" s="13">
        <v>8.3000000000000004E-2</v>
      </c>
      <c r="DE15" s="13">
        <v>2.29</v>
      </c>
      <c r="DF15" s="13">
        <v>0.21</v>
      </c>
      <c r="DG15" s="13">
        <v>0.32400000000000001</v>
      </c>
      <c r="DH15" s="13">
        <v>4.5999999999999999E-2</v>
      </c>
      <c r="DI15" s="13">
        <v>1.98</v>
      </c>
      <c r="DJ15" s="13">
        <v>0.32</v>
      </c>
      <c r="DK15" s="13">
        <v>0.224</v>
      </c>
      <c r="DL15" s="13">
        <v>3.7999999999999999E-2</v>
      </c>
      <c r="DM15" s="13">
        <v>3.44</v>
      </c>
      <c r="DN15" s="13">
        <v>0.36</v>
      </c>
      <c r="DO15" s="13">
        <v>1.21</v>
      </c>
      <c r="DP15" s="13">
        <v>0.1</v>
      </c>
      <c r="DQ15" s="13">
        <v>1.52</v>
      </c>
      <c r="DR15" s="13">
        <v>0.23</v>
      </c>
      <c r="DS15" s="13">
        <v>1.49</v>
      </c>
      <c r="DT15" s="13">
        <v>0.12</v>
      </c>
      <c r="DU15" s="13">
        <v>0.35899999999999999</v>
      </c>
      <c r="DV15" s="13">
        <v>4.2000000000000003E-2</v>
      </c>
      <c r="DW15" s="13">
        <v>42</v>
      </c>
      <c r="DX15" s="134">
        <v>-8.2799999999999994</v>
      </c>
      <c r="DY15" s="130">
        <v>47.837000000000003</v>
      </c>
      <c r="DZ15" s="130">
        <v>2.5920000000000001</v>
      </c>
      <c r="EA15" s="130">
        <v>11.914999999999999</v>
      </c>
      <c r="EB15" s="130">
        <v>1.744</v>
      </c>
      <c r="EC15" s="130">
        <v>9.7609999999999992</v>
      </c>
      <c r="ED15" s="130">
        <v>0.34599999999999997</v>
      </c>
      <c r="EE15" s="130">
        <v>12.013999999999999</v>
      </c>
      <c r="EF15" s="130">
        <v>10.179</v>
      </c>
      <c r="EG15" s="130">
        <v>2.1970000000000001</v>
      </c>
      <c r="EH15" s="130">
        <v>0.63100000000000001</v>
      </c>
      <c r="EI15" s="130">
        <v>0.309</v>
      </c>
      <c r="EJ15" s="130">
        <v>0</v>
      </c>
      <c r="EK15" s="130">
        <v>11.331</v>
      </c>
      <c r="EL15" s="130">
        <v>11.33</v>
      </c>
    </row>
    <row r="16" spans="1:142" x14ac:dyDescent="0.3">
      <c r="A16" s="5" t="s">
        <v>137</v>
      </c>
      <c r="B16" s="5">
        <v>65</v>
      </c>
      <c r="C16" s="5">
        <v>908</v>
      </c>
      <c r="D16" t="s">
        <v>140</v>
      </c>
      <c r="F16" s="22">
        <v>13.805999999999999</v>
      </c>
      <c r="G16" s="3">
        <v>88.9</v>
      </c>
      <c r="H16" s="3">
        <v>3.5</v>
      </c>
      <c r="I16" s="3">
        <v>161.5</v>
      </c>
      <c r="J16" s="3">
        <v>9.1999999999999993</v>
      </c>
      <c r="K16" s="4">
        <v>0.59</v>
      </c>
      <c r="L16" s="4">
        <v>0.13</v>
      </c>
      <c r="M16" s="4">
        <v>9.4E-2</v>
      </c>
      <c r="N16" s="4">
        <v>8.6999999999999994E-2</v>
      </c>
      <c r="O16" s="4">
        <v>0.112</v>
      </c>
      <c r="P16" s="4">
        <v>2.7E-2</v>
      </c>
      <c r="Q16" s="4">
        <v>1.0449999999999999</v>
      </c>
      <c r="R16" s="4">
        <v>8.6999999999999994E-2</v>
      </c>
      <c r="S16" s="4"/>
      <c r="T16" s="4"/>
      <c r="U16" s="4">
        <v>0.16800000000000001</v>
      </c>
      <c r="V16" s="4">
        <v>5.0999999999999997E-2</v>
      </c>
      <c r="W16" s="4">
        <v>1.54E-2</v>
      </c>
      <c r="X16" s="4">
        <v>9.4000000000000004E-3</v>
      </c>
      <c r="Y16" s="4">
        <v>6.8999999999999999E-3</v>
      </c>
      <c r="Z16" s="4">
        <v>3.5000000000000001E-3</v>
      </c>
      <c r="AA16" s="38"/>
      <c r="AB16" s="38"/>
      <c r="AC16" s="38"/>
      <c r="AD16" s="38"/>
      <c r="AE16" s="38"/>
      <c r="AG16" s="14">
        <v>2.4055</v>
      </c>
      <c r="AH16" s="14">
        <v>10.8123</v>
      </c>
      <c r="AI16" s="14">
        <v>0.25019999999999998</v>
      </c>
      <c r="AJ16" s="14">
        <v>7.6620999999999997</v>
      </c>
      <c r="AK16" s="14">
        <v>0.4239</v>
      </c>
      <c r="AL16" s="14">
        <v>2.5783999999999998</v>
      </c>
      <c r="AM16" s="14">
        <v>49.989600000000003</v>
      </c>
      <c r="AN16" s="14">
        <v>8.9826999999999995</v>
      </c>
      <c r="AO16" s="14">
        <v>15.1714</v>
      </c>
      <c r="AP16" s="14">
        <v>0.43559999999999999</v>
      </c>
      <c r="AQ16" s="14">
        <f t="shared" si="0"/>
        <v>0.26400000000000001</v>
      </c>
      <c r="AR16" s="14">
        <v>0.13350000000000001</v>
      </c>
      <c r="AS16" s="14">
        <v>1.0500000000000001E-2</v>
      </c>
      <c r="AT16" s="14">
        <f t="shared" si="1"/>
        <v>9.1304347826086964E-3</v>
      </c>
      <c r="AU16" s="14">
        <v>98.855800000000002</v>
      </c>
      <c r="AV16" s="14">
        <v>39.421300000000002</v>
      </c>
      <c r="AW16" s="14">
        <v>41.5199</v>
      </c>
      <c r="AX16" s="14">
        <v>19.724499999999999</v>
      </c>
      <c r="AY16" s="14">
        <v>0.03</v>
      </c>
      <c r="AZ16" s="14">
        <v>2.2700000000000001E-2</v>
      </c>
      <c r="BA16" s="14">
        <v>0.2271</v>
      </c>
      <c r="BB16" s="14">
        <v>0.2656</v>
      </c>
      <c r="BC16" s="14">
        <v>2.7E-2</v>
      </c>
      <c r="BD16" s="14">
        <v>0.26600000000000001</v>
      </c>
      <c r="BE16" s="14">
        <v>101.50409999999999</v>
      </c>
      <c r="BF16" s="14">
        <f t="shared" si="2"/>
        <v>0.78957204909096046</v>
      </c>
      <c r="BG16" s="13">
        <v>5.69</v>
      </c>
      <c r="BH16" s="13">
        <v>0.59</v>
      </c>
      <c r="BI16" s="13">
        <v>0.99</v>
      </c>
      <c r="BJ16" s="13">
        <v>0.55000000000000004</v>
      </c>
      <c r="BK16" s="13">
        <v>1135</v>
      </c>
      <c r="BL16" s="13">
        <v>59</v>
      </c>
      <c r="BM16" s="13">
        <v>30.1</v>
      </c>
      <c r="BN16" s="13">
        <v>1.3</v>
      </c>
      <c r="BO16" s="13">
        <v>243</v>
      </c>
      <c r="BP16" s="13">
        <v>9.1</v>
      </c>
      <c r="BQ16" s="13">
        <v>201</v>
      </c>
      <c r="BR16" s="13">
        <v>11</v>
      </c>
      <c r="BS16" s="13">
        <v>54.9</v>
      </c>
      <c r="BT16" s="13">
        <v>2.6</v>
      </c>
      <c r="BU16" s="13">
        <v>134.6</v>
      </c>
      <c r="BV16" s="13">
        <v>7.5</v>
      </c>
      <c r="BW16" s="13">
        <v>7.51</v>
      </c>
      <c r="BX16" s="13">
        <v>0.37</v>
      </c>
      <c r="BY16" s="13">
        <v>307</v>
      </c>
      <c r="BZ16" s="13">
        <v>16</v>
      </c>
      <c r="CA16" s="13">
        <v>25.9</v>
      </c>
      <c r="CB16" s="13">
        <v>1.2</v>
      </c>
      <c r="CC16" s="13">
        <v>126.1</v>
      </c>
      <c r="CD16" s="13">
        <v>7.1</v>
      </c>
      <c r="CE16" s="13">
        <v>12.26</v>
      </c>
      <c r="CF16" s="13">
        <v>0.65</v>
      </c>
      <c r="CG16" s="13">
        <v>7.0000000000000007E-2</v>
      </c>
      <c r="CH16" s="13">
        <v>1.2E-2</v>
      </c>
      <c r="CI16" s="13">
        <v>100.1</v>
      </c>
      <c r="CJ16" s="13">
        <v>6.4</v>
      </c>
      <c r="CK16" s="13">
        <v>11.19</v>
      </c>
      <c r="CL16" s="13">
        <v>0.56000000000000005</v>
      </c>
      <c r="CM16" s="13">
        <v>27.6</v>
      </c>
      <c r="CN16" s="13">
        <v>1.2</v>
      </c>
      <c r="CO16" s="13">
        <v>4.01</v>
      </c>
      <c r="CP16" s="13">
        <v>0.27</v>
      </c>
      <c r="CQ16" s="13">
        <v>19.8</v>
      </c>
      <c r="CR16" s="13">
        <v>1.7</v>
      </c>
      <c r="CS16" s="13">
        <v>6.18</v>
      </c>
      <c r="CT16" s="13">
        <v>0.57999999999999996</v>
      </c>
      <c r="CU16" s="13">
        <v>2.04</v>
      </c>
      <c r="CV16" s="13">
        <v>0.19</v>
      </c>
      <c r="CW16" s="13">
        <v>6.79</v>
      </c>
      <c r="CX16" s="13">
        <v>0.67</v>
      </c>
      <c r="CY16" s="13">
        <v>0.92800000000000005</v>
      </c>
      <c r="CZ16" s="13">
        <v>9.1999999999999998E-2</v>
      </c>
      <c r="DA16" s="13">
        <v>5.57</v>
      </c>
      <c r="DB16" s="13">
        <v>0.43</v>
      </c>
      <c r="DC16" s="13">
        <v>1.1499999999999999</v>
      </c>
      <c r="DD16" s="13">
        <v>0.12</v>
      </c>
      <c r="DE16" s="13">
        <v>2.74</v>
      </c>
      <c r="DF16" s="13">
        <v>0.28000000000000003</v>
      </c>
      <c r="DG16" s="13">
        <v>0.32700000000000001</v>
      </c>
      <c r="DH16" s="13">
        <v>5.3999999999999999E-2</v>
      </c>
      <c r="DI16" s="13">
        <v>1.99</v>
      </c>
      <c r="DJ16" s="13">
        <v>0.26</v>
      </c>
      <c r="DK16" s="13">
        <v>0.308</v>
      </c>
      <c r="DL16" s="13">
        <v>4.4999999999999998E-2</v>
      </c>
      <c r="DM16" s="13">
        <v>3.42</v>
      </c>
      <c r="DN16" s="13">
        <v>0.67</v>
      </c>
      <c r="DO16" s="13">
        <v>0.77400000000000002</v>
      </c>
      <c r="DP16" s="13">
        <v>9.1999999999999998E-2</v>
      </c>
      <c r="DQ16" s="13">
        <v>0.83</v>
      </c>
      <c r="DR16" s="13">
        <v>0.2</v>
      </c>
      <c r="DS16" s="13">
        <v>0.82</v>
      </c>
      <c r="DT16" s="13">
        <v>0.1</v>
      </c>
      <c r="DU16" s="13">
        <v>0.217</v>
      </c>
      <c r="DV16" s="13">
        <v>4.2999999999999997E-2</v>
      </c>
      <c r="DW16" s="13">
        <v>45</v>
      </c>
      <c r="DX16" s="134">
        <v>12</v>
      </c>
      <c r="DY16" s="130">
        <v>52.683</v>
      </c>
      <c r="DZ16" s="130">
        <v>2.9929999999999999</v>
      </c>
      <c r="EA16" s="130">
        <v>12.548999999999999</v>
      </c>
      <c r="EB16" s="130">
        <v>1.6339999999999999</v>
      </c>
      <c r="EC16" s="130">
        <v>9.85</v>
      </c>
      <c r="ED16" s="130">
        <v>0.41199999999999998</v>
      </c>
      <c r="EE16" s="130">
        <v>6.8819999999999997</v>
      </c>
      <c r="EF16" s="130">
        <v>8.8409999999999993</v>
      </c>
      <c r="EG16" s="130">
        <v>2.7919999999999998</v>
      </c>
      <c r="EH16" s="130">
        <v>0.49199999999999999</v>
      </c>
      <c r="EI16" s="130">
        <v>0.28999999999999998</v>
      </c>
      <c r="EJ16" s="130">
        <v>0</v>
      </c>
      <c r="EK16" s="130">
        <v>11.321</v>
      </c>
      <c r="EL16" s="130">
        <v>11.33</v>
      </c>
    </row>
    <row r="17" spans="1:142" x14ac:dyDescent="0.3">
      <c r="A17" s="5" t="s">
        <v>137</v>
      </c>
      <c r="B17" s="5">
        <v>65</v>
      </c>
      <c r="C17" s="5">
        <v>908</v>
      </c>
      <c r="D17" t="s">
        <v>141</v>
      </c>
      <c r="F17" s="22">
        <v>20.713999999999999</v>
      </c>
      <c r="G17" s="3">
        <v>117.4</v>
      </c>
      <c r="H17" s="3">
        <v>3.2</v>
      </c>
      <c r="I17" s="3">
        <v>121.6</v>
      </c>
      <c r="J17" s="3">
        <v>4.5</v>
      </c>
      <c r="K17" s="4">
        <v>0.73</v>
      </c>
      <c r="L17" s="4">
        <v>0.15</v>
      </c>
      <c r="M17" s="4"/>
      <c r="N17" s="4"/>
      <c r="O17" s="4">
        <v>8.1000000000000003E-2</v>
      </c>
      <c r="P17" s="4">
        <v>2.4E-2</v>
      </c>
      <c r="Q17" s="4">
        <v>1.159</v>
      </c>
      <c r="R17" s="4">
        <v>8.8999999999999996E-2</v>
      </c>
      <c r="S17" s="4">
        <v>2.5000000000000001E-2</v>
      </c>
      <c r="T17" s="4">
        <v>1.7000000000000001E-2</v>
      </c>
      <c r="U17" s="4">
        <v>0.18</v>
      </c>
      <c r="V17" s="4">
        <v>3.5000000000000003E-2</v>
      </c>
      <c r="W17" s="4">
        <v>1.6799999999999999E-2</v>
      </c>
      <c r="X17" s="4">
        <v>5.4999999999999997E-3</v>
      </c>
      <c r="Y17" s="4">
        <v>1.1299999999999999E-2</v>
      </c>
      <c r="Z17" s="4">
        <v>4.7999999999999996E-3</v>
      </c>
      <c r="AA17" s="38"/>
      <c r="AB17" s="38"/>
      <c r="AC17" s="38"/>
      <c r="AD17" s="38"/>
      <c r="AE17" s="38"/>
      <c r="AG17" s="14">
        <v>2.0916000000000001</v>
      </c>
      <c r="AH17" s="14">
        <v>12.1289</v>
      </c>
      <c r="AI17" s="14">
        <v>0.34300000000000003</v>
      </c>
      <c r="AJ17" s="14">
        <v>10.907500000000001</v>
      </c>
      <c r="AK17" s="14">
        <v>0.44450000000000001</v>
      </c>
      <c r="AL17" s="14">
        <v>2.6432000000000002</v>
      </c>
      <c r="AM17" s="14">
        <v>49.029699999999998</v>
      </c>
      <c r="AN17" s="14">
        <v>9.7819000000000003</v>
      </c>
      <c r="AO17" s="14">
        <v>10.6327</v>
      </c>
      <c r="AP17" s="14">
        <v>0.32779999999999998</v>
      </c>
      <c r="AQ17" s="14">
        <f t="shared" si="0"/>
        <v>0.19866666666666666</v>
      </c>
      <c r="AR17" s="14">
        <v>0.2757</v>
      </c>
      <c r="AS17" s="14">
        <v>1.61E-2</v>
      </c>
      <c r="AT17" s="14">
        <f t="shared" si="1"/>
        <v>1.4E-2</v>
      </c>
      <c r="AU17" s="14">
        <v>98.622500000000002</v>
      </c>
      <c r="AV17" s="14">
        <v>40.9422</v>
      </c>
      <c r="AW17" s="14">
        <v>47.812800000000003</v>
      </c>
      <c r="AX17" s="14">
        <v>11.9153</v>
      </c>
      <c r="AY17" s="14">
        <v>5.0999999999999997E-2</v>
      </c>
      <c r="AZ17" s="14">
        <v>1.9199999999999998E-2</v>
      </c>
      <c r="BA17" s="14">
        <v>0.254</v>
      </c>
      <c r="BB17" s="14">
        <v>0.37430000000000002</v>
      </c>
      <c r="BC17" s="14">
        <v>8.2000000000000003E-2</v>
      </c>
      <c r="BD17" s="14">
        <v>0.15809999999999999</v>
      </c>
      <c r="BE17" s="14">
        <v>101.6087</v>
      </c>
      <c r="BF17" s="14">
        <f t="shared" si="2"/>
        <v>0.87734304037479838</v>
      </c>
      <c r="BG17" s="13">
        <v>4.09</v>
      </c>
      <c r="BH17" s="13">
        <v>0.39</v>
      </c>
      <c r="BI17" s="13">
        <v>0.67</v>
      </c>
      <c r="BJ17" s="13">
        <v>0.37</v>
      </c>
      <c r="BK17" s="13">
        <v>1674</v>
      </c>
      <c r="BL17" s="13">
        <v>50</v>
      </c>
      <c r="BM17" s="13">
        <v>30.41</v>
      </c>
      <c r="BN17" s="13">
        <v>0.66</v>
      </c>
      <c r="BO17" s="13">
        <v>300.8</v>
      </c>
      <c r="BP17" s="13">
        <v>7.3</v>
      </c>
      <c r="BQ17" s="13">
        <v>519</v>
      </c>
      <c r="BR17" s="13">
        <v>16</v>
      </c>
      <c r="BS17" s="13">
        <v>55.4</v>
      </c>
      <c r="BT17" s="13">
        <v>2</v>
      </c>
      <c r="BU17" s="13">
        <v>229.7</v>
      </c>
      <c r="BV17" s="13">
        <v>7.7</v>
      </c>
      <c r="BW17" s="13">
        <v>7.36</v>
      </c>
      <c r="BX17" s="13">
        <v>0.32</v>
      </c>
      <c r="BY17" s="13">
        <v>320.60000000000002</v>
      </c>
      <c r="BZ17" s="13">
        <v>9.6999999999999993</v>
      </c>
      <c r="CA17" s="13">
        <v>23.66</v>
      </c>
      <c r="CB17" s="13">
        <v>0.76</v>
      </c>
      <c r="CC17" s="13">
        <v>134.69999999999999</v>
      </c>
      <c r="CD17" s="13">
        <v>4.3</v>
      </c>
      <c r="CE17" s="13">
        <v>13.5</v>
      </c>
      <c r="CF17" s="13">
        <v>0.52</v>
      </c>
      <c r="CG17" s="13">
        <v>6.8000000000000005E-2</v>
      </c>
      <c r="CH17" s="13">
        <v>1.2E-2</v>
      </c>
      <c r="CI17" s="13">
        <v>95.4</v>
      </c>
      <c r="CJ17" s="13">
        <v>3.8</v>
      </c>
      <c r="CK17" s="13">
        <v>11.4</v>
      </c>
      <c r="CL17" s="13">
        <v>0.48</v>
      </c>
      <c r="CM17" s="13">
        <v>29.16</v>
      </c>
      <c r="CN17" s="13">
        <v>0.95</v>
      </c>
      <c r="CO17" s="13">
        <v>4.3600000000000003</v>
      </c>
      <c r="CP17" s="13">
        <v>0.21</v>
      </c>
      <c r="CQ17" s="13">
        <v>23.1</v>
      </c>
      <c r="CR17" s="13">
        <v>1.2</v>
      </c>
      <c r="CS17" s="13">
        <v>5.55</v>
      </c>
      <c r="CT17" s="13">
        <v>0.52</v>
      </c>
      <c r="CU17" s="13">
        <v>1.87</v>
      </c>
      <c r="CV17" s="13">
        <v>0.15</v>
      </c>
      <c r="CW17" s="13">
        <v>5.59</v>
      </c>
      <c r="CX17" s="13">
        <v>0.39</v>
      </c>
      <c r="CY17" s="13">
        <v>0.82599999999999996</v>
      </c>
      <c r="CZ17" s="13">
        <v>0.05</v>
      </c>
      <c r="DA17" s="13">
        <v>4.6399999999999997</v>
      </c>
      <c r="DB17" s="13">
        <v>0.38</v>
      </c>
      <c r="DC17" s="13">
        <v>0.98899999999999999</v>
      </c>
      <c r="DD17" s="13">
        <v>8.2000000000000003E-2</v>
      </c>
      <c r="DE17" s="13">
        <v>2.5</v>
      </c>
      <c r="DF17" s="13">
        <v>0.23</v>
      </c>
      <c r="DG17" s="13">
        <v>0.249</v>
      </c>
      <c r="DH17" s="13">
        <v>0.04</v>
      </c>
      <c r="DI17" s="13">
        <v>1.9</v>
      </c>
      <c r="DJ17" s="13">
        <v>0.2</v>
      </c>
      <c r="DK17" s="13">
        <v>0.26</v>
      </c>
      <c r="DL17" s="13">
        <v>5.0999999999999997E-2</v>
      </c>
      <c r="DM17" s="13">
        <v>3.39</v>
      </c>
      <c r="DN17" s="13">
        <v>0.35</v>
      </c>
      <c r="DO17" s="13">
        <v>0.73199999999999998</v>
      </c>
      <c r="DP17" s="13">
        <v>6.7000000000000004E-2</v>
      </c>
      <c r="DQ17" s="13">
        <v>0.94</v>
      </c>
      <c r="DR17" s="13">
        <v>0.13</v>
      </c>
      <c r="DS17" s="13">
        <v>0.79600000000000004</v>
      </c>
      <c r="DT17" s="13">
        <v>5.3999999999999999E-2</v>
      </c>
      <c r="DU17" s="13">
        <v>0.215</v>
      </c>
      <c r="DV17" s="13">
        <v>4.1000000000000002E-2</v>
      </c>
      <c r="DW17" s="13">
        <v>48</v>
      </c>
      <c r="DX17" s="134">
        <v>-7.84</v>
      </c>
      <c r="DY17" s="130">
        <v>48.734000000000002</v>
      </c>
      <c r="DZ17" s="130">
        <v>2.4689999999999999</v>
      </c>
      <c r="EA17" s="130">
        <v>11.332000000000001</v>
      </c>
      <c r="EB17" s="130">
        <v>1.718</v>
      </c>
      <c r="EC17" s="130">
        <v>9.7889999999999997</v>
      </c>
      <c r="ED17" s="130">
        <v>0.33200000000000002</v>
      </c>
      <c r="EE17" s="130">
        <v>12.228999999999999</v>
      </c>
      <c r="EF17" s="130">
        <v>10.241</v>
      </c>
      <c r="EG17" s="130">
        <v>1.954</v>
      </c>
      <c r="EH17" s="130">
        <v>0.41499999999999998</v>
      </c>
      <c r="EI17" s="130">
        <v>0.32</v>
      </c>
      <c r="EJ17" s="130">
        <v>0</v>
      </c>
      <c r="EK17" s="130">
        <v>11.335000000000001</v>
      </c>
      <c r="EL17" s="130">
        <v>11.33</v>
      </c>
    </row>
    <row r="18" spans="1:142" x14ac:dyDescent="0.3">
      <c r="A18" s="5" t="s">
        <v>137</v>
      </c>
      <c r="B18" s="5">
        <v>65</v>
      </c>
      <c r="C18" s="5">
        <v>908</v>
      </c>
      <c r="D18" t="s">
        <v>142</v>
      </c>
      <c r="F18" s="22">
        <v>20.431000000000001</v>
      </c>
      <c r="G18" s="3">
        <v>114.1</v>
      </c>
      <c r="H18" s="3">
        <v>3.1</v>
      </c>
      <c r="I18" s="3">
        <v>121</v>
      </c>
      <c r="J18" s="3">
        <v>4.5999999999999996</v>
      </c>
      <c r="K18" s="4">
        <v>0.66</v>
      </c>
      <c r="L18" s="4">
        <v>0.13</v>
      </c>
      <c r="M18" s="4">
        <v>0.27</v>
      </c>
      <c r="N18" s="4">
        <v>0.15</v>
      </c>
      <c r="O18" s="4">
        <v>0.104</v>
      </c>
      <c r="P18" s="4">
        <v>2.3E-2</v>
      </c>
      <c r="Q18" s="4">
        <v>0.97899999999999998</v>
      </c>
      <c r="R18" s="4">
        <v>7.0999999999999994E-2</v>
      </c>
      <c r="S18" s="4">
        <v>5.2999999999999999E-2</v>
      </c>
      <c r="T18" s="4">
        <v>0.02</v>
      </c>
      <c r="U18" s="4">
        <v>0.128</v>
      </c>
      <c r="V18" s="4">
        <v>2.9000000000000001E-2</v>
      </c>
      <c r="W18" s="4">
        <v>1.55E-2</v>
      </c>
      <c r="X18" s="4">
        <v>7.3000000000000001E-3</v>
      </c>
      <c r="Y18" s="4">
        <v>8.3999999999999995E-3</v>
      </c>
      <c r="Z18" s="4">
        <v>4.3E-3</v>
      </c>
      <c r="AA18" s="38"/>
      <c r="AB18" s="38"/>
      <c r="AC18" s="38"/>
      <c r="AD18" s="38"/>
      <c r="AE18" s="38"/>
      <c r="AG18" s="14">
        <v>1.8867</v>
      </c>
      <c r="AH18" s="14">
        <v>12.1031</v>
      </c>
      <c r="AI18" s="14">
        <v>0.2843</v>
      </c>
      <c r="AJ18" s="14">
        <v>11.3849</v>
      </c>
      <c r="AK18" s="14">
        <v>0.38969999999999999</v>
      </c>
      <c r="AL18" s="14">
        <v>2.3176999999999999</v>
      </c>
      <c r="AM18" s="14">
        <v>48.106299999999997</v>
      </c>
      <c r="AN18" s="14">
        <v>10.0548</v>
      </c>
      <c r="AO18" s="14">
        <v>11.097</v>
      </c>
      <c r="AP18" s="14">
        <v>0.38550000000000001</v>
      </c>
      <c r="AQ18" s="14">
        <f t="shared" si="0"/>
        <v>0.23363636363636364</v>
      </c>
      <c r="AR18" s="14">
        <v>0.18820000000000001</v>
      </c>
      <c r="AS18" s="14">
        <v>1.12E-2</v>
      </c>
      <c r="AT18" s="14">
        <f t="shared" si="1"/>
        <v>9.7391304347826096E-3</v>
      </c>
      <c r="AU18" s="14">
        <v>98.209400000000002</v>
      </c>
      <c r="AV18" s="14">
        <v>40.926400000000001</v>
      </c>
      <c r="AW18" s="14">
        <v>46.769500000000001</v>
      </c>
      <c r="AX18" s="14">
        <v>12.6149</v>
      </c>
      <c r="AY18" s="14">
        <v>3.9E-2</v>
      </c>
      <c r="AZ18" s="14">
        <v>1.3299999999999999E-2</v>
      </c>
      <c r="BA18" s="14">
        <v>0.28560000000000002</v>
      </c>
      <c r="BB18" s="14">
        <v>0.3846</v>
      </c>
      <c r="BC18" s="14">
        <v>7.4300000000000005E-2</v>
      </c>
      <c r="BD18" s="14">
        <v>0.16980000000000001</v>
      </c>
      <c r="BE18" s="14">
        <v>101.2775</v>
      </c>
      <c r="BF18" s="14">
        <f t="shared" si="2"/>
        <v>0.8685717457803005</v>
      </c>
      <c r="BG18" s="13">
        <v>4.62</v>
      </c>
      <c r="BH18" s="13">
        <v>0.44</v>
      </c>
      <c r="BI18" s="13">
        <v>1.1000000000000001</v>
      </c>
      <c r="BJ18" s="13">
        <v>0.6</v>
      </c>
      <c r="BK18" s="13">
        <v>1091</v>
      </c>
      <c r="BL18" s="13">
        <v>38</v>
      </c>
      <c r="BM18" s="13">
        <v>33.9</v>
      </c>
      <c r="BN18" s="13">
        <v>1.1000000000000001</v>
      </c>
      <c r="BO18" s="13">
        <v>387</v>
      </c>
      <c r="BP18" s="13">
        <v>16</v>
      </c>
      <c r="BQ18" s="13">
        <v>586</v>
      </c>
      <c r="BR18" s="13">
        <v>23</v>
      </c>
      <c r="BS18" s="13">
        <v>57.4</v>
      </c>
      <c r="BT18" s="13">
        <v>2.8</v>
      </c>
      <c r="BU18" s="13">
        <v>216.9</v>
      </c>
      <c r="BV18" s="13">
        <v>8.5</v>
      </c>
      <c r="BW18" s="13">
        <v>7.55</v>
      </c>
      <c r="BX18" s="13">
        <v>0.36</v>
      </c>
      <c r="BY18" s="13">
        <v>292.7</v>
      </c>
      <c r="BZ18" s="13">
        <v>9.1999999999999993</v>
      </c>
      <c r="CA18" s="13">
        <v>20.100000000000001</v>
      </c>
      <c r="CB18" s="13">
        <v>0.74</v>
      </c>
      <c r="CC18" s="13">
        <v>107.4</v>
      </c>
      <c r="CD18" s="13">
        <v>4.2</v>
      </c>
      <c r="CE18" s="13">
        <v>12.35</v>
      </c>
      <c r="CF18" s="13">
        <v>0.6</v>
      </c>
      <c r="CG18" s="13">
        <v>8.7999999999999995E-2</v>
      </c>
      <c r="CH18" s="13">
        <v>1.6E-2</v>
      </c>
      <c r="CI18" s="13">
        <v>100.6</v>
      </c>
      <c r="CJ18" s="13">
        <v>4.4000000000000004</v>
      </c>
      <c r="CK18" s="13">
        <v>10.49</v>
      </c>
      <c r="CL18" s="13">
        <v>0.5</v>
      </c>
      <c r="CM18" s="13">
        <v>25.72</v>
      </c>
      <c r="CN18" s="13">
        <v>0.9</v>
      </c>
      <c r="CO18" s="13">
        <v>3.81</v>
      </c>
      <c r="CP18" s="13">
        <v>0.18</v>
      </c>
      <c r="CQ18" s="13">
        <v>18.399999999999999</v>
      </c>
      <c r="CR18" s="13">
        <v>1.2</v>
      </c>
      <c r="CS18" s="13">
        <v>4.8499999999999996</v>
      </c>
      <c r="CT18" s="13">
        <v>0.42</v>
      </c>
      <c r="CU18" s="13">
        <v>1.59</v>
      </c>
      <c r="CV18" s="13">
        <v>0.16</v>
      </c>
      <c r="CW18" s="13">
        <v>5.17</v>
      </c>
      <c r="CX18" s="13">
        <v>0.38</v>
      </c>
      <c r="CY18" s="13">
        <v>0.67400000000000004</v>
      </c>
      <c r="CZ18" s="13">
        <v>6.0999999999999999E-2</v>
      </c>
      <c r="DA18" s="13">
        <v>4.3</v>
      </c>
      <c r="DB18" s="13">
        <v>0.28000000000000003</v>
      </c>
      <c r="DC18" s="13">
        <v>0.79900000000000004</v>
      </c>
      <c r="DD18" s="13">
        <v>7.0999999999999994E-2</v>
      </c>
      <c r="DE18" s="13">
        <v>2.11</v>
      </c>
      <c r="DF18" s="13">
        <v>0.16</v>
      </c>
      <c r="DG18" s="13">
        <v>0.30299999999999999</v>
      </c>
      <c r="DH18" s="13">
        <v>4.8000000000000001E-2</v>
      </c>
      <c r="DI18" s="13">
        <v>1.91</v>
      </c>
      <c r="DJ18" s="13">
        <v>0.28999999999999998</v>
      </c>
      <c r="DK18" s="13">
        <v>0.27400000000000002</v>
      </c>
      <c r="DL18" s="13">
        <v>4.2000000000000003E-2</v>
      </c>
      <c r="DM18" s="13">
        <v>2.82</v>
      </c>
      <c r="DN18" s="13">
        <v>0.45</v>
      </c>
      <c r="DO18" s="13">
        <v>0.63800000000000001</v>
      </c>
      <c r="DP18" s="13">
        <v>0.08</v>
      </c>
      <c r="DQ18" s="13">
        <v>0.82</v>
      </c>
      <c r="DR18" s="13">
        <v>0.14000000000000001</v>
      </c>
      <c r="DS18" s="13">
        <v>0.76200000000000001</v>
      </c>
      <c r="DT18" s="13">
        <v>9.5000000000000001E-2</v>
      </c>
      <c r="DU18" s="13">
        <v>0.23200000000000001</v>
      </c>
      <c r="DV18" s="13">
        <v>4.1000000000000002E-2</v>
      </c>
      <c r="DW18" s="13">
        <v>51</v>
      </c>
      <c r="DX18" s="134">
        <v>-3.23</v>
      </c>
      <c r="DY18" s="130">
        <v>48.469000000000001</v>
      </c>
      <c r="DZ18" s="130">
        <v>2.2749999999999999</v>
      </c>
      <c r="EA18" s="130">
        <v>11.878</v>
      </c>
      <c r="EB18" s="130">
        <v>1.7290000000000001</v>
      </c>
      <c r="EC18" s="130">
        <v>9.7759999999999998</v>
      </c>
      <c r="ED18" s="130">
        <v>0.39</v>
      </c>
      <c r="EE18" s="130">
        <v>11.284000000000001</v>
      </c>
      <c r="EF18" s="130">
        <v>11.195</v>
      </c>
      <c r="EG18" s="130">
        <v>1.8520000000000001</v>
      </c>
      <c r="EH18" s="130">
        <v>0.38200000000000001</v>
      </c>
      <c r="EI18" s="130">
        <v>0.27900000000000003</v>
      </c>
      <c r="EJ18" s="130">
        <v>0</v>
      </c>
      <c r="EK18" s="130">
        <v>11.332000000000001</v>
      </c>
      <c r="EL18" s="130">
        <v>11.33</v>
      </c>
    </row>
    <row r="19" spans="1:142" x14ac:dyDescent="0.3">
      <c r="A19" s="5" t="s">
        <v>137</v>
      </c>
      <c r="B19" s="5">
        <v>65</v>
      </c>
      <c r="C19" s="5">
        <v>908</v>
      </c>
      <c r="D19" t="s">
        <v>143</v>
      </c>
      <c r="F19" s="22">
        <v>19.562000000000001</v>
      </c>
      <c r="G19" s="3">
        <v>112.4</v>
      </c>
      <c r="H19" s="3">
        <v>4</v>
      </c>
      <c r="I19" s="3">
        <v>115.9</v>
      </c>
      <c r="J19" s="3">
        <v>5.8</v>
      </c>
      <c r="K19" s="4">
        <v>0.49</v>
      </c>
      <c r="L19" s="4">
        <v>0.11</v>
      </c>
      <c r="M19" s="4">
        <v>0.11899999999999999</v>
      </c>
      <c r="N19" s="4">
        <v>9.7000000000000003E-2</v>
      </c>
      <c r="O19" s="4">
        <v>0.1</v>
      </c>
      <c r="P19" s="4">
        <v>0.02</v>
      </c>
      <c r="Q19" s="4">
        <v>1.1200000000000001</v>
      </c>
      <c r="R19" s="4">
        <v>0.1</v>
      </c>
      <c r="S19" s="4">
        <v>2.8000000000000001E-2</v>
      </c>
      <c r="T19" s="4">
        <v>1.4E-2</v>
      </c>
      <c r="U19" s="4">
        <v>0.107</v>
      </c>
      <c r="V19" s="4">
        <v>2.9000000000000001E-2</v>
      </c>
      <c r="W19" s="4">
        <v>1.18E-2</v>
      </c>
      <c r="X19" s="4">
        <v>5.1000000000000004E-3</v>
      </c>
      <c r="Y19" s="4">
        <v>1.95E-2</v>
      </c>
      <c r="Z19" s="4">
        <v>5.4999999999999997E-3</v>
      </c>
      <c r="AA19" s="38"/>
      <c r="AB19" s="38"/>
      <c r="AC19" s="38"/>
      <c r="AD19" s="38"/>
      <c r="AE19" s="38"/>
      <c r="AG19" s="14">
        <v>2.1503999999999999</v>
      </c>
      <c r="AH19" s="14">
        <v>11.8931</v>
      </c>
      <c r="AI19" s="14">
        <v>0.3105</v>
      </c>
      <c r="AJ19" s="14">
        <v>11.134399999999999</v>
      </c>
      <c r="AK19" s="14">
        <v>0.34399999999999997</v>
      </c>
      <c r="AL19" s="14">
        <v>2.3012000000000001</v>
      </c>
      <c r="AM19" s="14">
        <v>49.520200000000003</v>
      </c>
      <c r="AN19" s="14">
        <v>9.4167000000000005</v>
      </c>
      <c r="AO19" s="14">
        <v>11.032400000000001</v>
      </c>
      <c r="AP19" s="14">
        <v>0.32619999999999999</v>
      </c>
      <c r="AQ19" s="14">
        <f t="shared" si="0"/>
        <v>0.1976969696969697</v>
      </c>
      <c r="AR19" s="14">
        <v>0.25580000000000003</v>
      </c>
      <c r="AS19" s="14">
        <v>1.2E-2</v>
      </c>
      <c r="AT19" s="14">
        <f t="shared" si="1"/>
        <v>1.0434782608695653E-2</v>
      </c>
      <c r="AU19" s="14">
        <v>98.697100000000006</v>
      </c>
      <c r="AV19" s="14">
        <v>40.720999999999997</v>
      </c>
      <c r="AW19" s="14">
        <v>47.9773</v>
      </c>
      <c r="AX19" s="14">
        <v>11.596299999999999</v>
      </c>
      <c r="AY19" s="14">
        <v>5.2200000000000003E-2</v>
      </c>
      <c r="AZ19" s="14">
        <v>1.6299999999999999E-2</v>
      </c>
      <c r="BA19" s="14">
        <v>0.2727</v>
      </c>
      <c r="BB19" s="14">
        <v>0.37790000000000001</v>
      </c>
      <c r="BC19" s="14">
        <v>7.4899999999999994E-2</v>
      </c>
      <c r="BD19" s="14">
        <v>0.1681</v>
      </c>
      <c r="BE19" s="14">
        <v>101.2567</v>
      </c>
      <c r="BF19" s="14">
        <f t="shared" si="2"/>
        <v>0.88059517023708245</v>
      </c>
      <c r="BG19" s="13">
        <v>4.4000000000000004</v>
      </c>
      <c r="BH19" s="13">
        <v>0.34</v>
      </c>
      <c r="BI19" s="13">
        <v>1</v>
      </c>
      <c r="BJ19" s="13">
        <v>0.56000000000000005</v>
      </c>
      <c r="BK19" s="13">
        <v>1098</v>
      </c>
      <c r="BL19" s="13">
        <v>46</v>
      </c>
      <c r="BM19" s="13">
        <v>31.27</v>
      </c>
      <c r="BN19" s="13">
        <v>0.94</v>
      </c>
      <c r="BO19" s="13">
        <v>306</v>
      </c>
      <c r="BP19" s="13">
        <v>14</v>
      </c>
      <c r="BQ19" s="13">
        <v>572</v>
      </c>
      <c r="BR19" s="13">
        <v>25</v>
      </c>
      <c r="BS19" s="13">
        <v>52.5</v>
      </c>
      <c r="BT19" s="13">
        <v>2.1</v>
      </c>
      <c r="BU19" s="13">
        <v>185.1</v>
      </c>
      <c r="BV19" s="13">
        <v>7.8</v>
      </c>
      <c r="BW19" s="13">
        <v>5.98</v>
      </c>
      <c r="BX19" s="13">
        <v>0.3</v>
      </c>
      <c r="BY19" s="13">
        <v>259.7</v>
      </c>
      <c r="BZ19" s="13">
        <v>9.6999999999999993</v>
      </c>
      <c r="CA19" s="13">
        <v>20.62</v>
      </c>
      <c r="CB19" s="13">
        <v>0.9</v>
      </c>
      <c r="CC19" s="13">
        <v>110.2</v>
      </c>
      <c r="CD19" s="13">
        <v>4.3</v>
      </c>
      <c r="CE19" s="13">
        <v>10.18</v>
      </c>
      <c r="CF19" s="13">
        <v>0.4</v>
      </c>
      <c r="CG19" s="13">
        <v>7.3999999999999996E-2</v>
      </c>
      <c r="CH19" s="13">
        <v>1.4999999999999999E-2</v>
      </c>
      <c r="CI19" s="13">
        <v>70</v>
      </c>
      <c r="CJ19" s="13">
        <v>3.4</v>
      </c>
      <c r="CK19" s="13">
        <v>8.41</v>
      </c>
      <c r="CL19" s="13">
        <v>0.41</v>
      </c>
      <c r="CM19" s="13">
        <v>22.81</v>
      </c>
      <c r="CN19" s="13">
        <v>0.79</v>
      </c>
      <c r="CO19" s="13">
        <v>3.63</v>
      </c>
      <c r="CP19" s="13">
        <v>0.22</v>
      </c>
      <c r="CQ19" s="13">
        <v>19.2</v>
      </c>
      <c r="CR19" s="13">
        <v>1.3</v>
      </c>
      <c r="CS19" s="13">
        <v>5.54</v>
      </c>
      <c r="CT19" s="13">
        <v>0.47</v>
      </c>
      <c r="CU19" s="13">
        <v>1.76</v>
      </c>
      <c r="CV19" s="13">
        <v>0.13</v>
      </c>
      <c r="CW19" s="13">
        <v>5.28</v>
      </c>
      <c r="CX19" s="13">
        <v>0.39</v>
      </c>
      <c r="CY19" s="13">
        <v>0.69099999999999995</v>
      </c>
      <c r="CZ19" s="13">
        <v>5.8999999999999997E-2</v>
      </c>
      <c r="DA19" s="13">
        <v>3.96</v>
      </c>
      <c r="DB19" s="13">
        <v>0.3</v>
      </c>
      <c r="DC19" s="13">
        <v>0.81200000000000006</v>
      </c>
      <c r="DD19" s="13">
        <v>6.5000000000000002E-2</v>
      </c>
      <c r="DE19" s="13">
        <v>2.06</v>
      </c>
      <c r="DF19" s="13">
        <v>0.23</v>
      </c>
      <c r="DG19" s="13">
        <v>0.27600000000000002</v>
      </c>
      <c r="DH19" s="13">
        <v>3.7999999999999999E-2</v>
      </c>
      <c r="DI19" s="13">
        <v>1.67</v>
      </c>
      <c r="DJ19" s="13">
        <v>0.19</v>
      </c>
      <c r="DK19" s="13">
        <v>0.254</v>
      </c>
      <c r="DL19" s="13">
        <v>4.5999999999999999E-2</v>
      </c>
      <c r="DM19" s="13">
        <v>2.84</v>
      </c>
      <c r="DN19" s="13">
        <v>0.36</v>
      </c>
      <c r="DO19" s="13">
        <v>0.56799999999999995</v>
      </c>
      <c r="DP19" s="13">
        <v>7.0999999999999994E-2</v>
      </c>
      <c r="DQ19" s="13">
        <v>0.63</v>
      </c>
      <c r="DR19" s="13">
        <v>0.12</v>
      </c>
      <c r="DS19" s="13">
        <v>0.58899999999999997</v>
      </c>
      <c r="DT19" s="13">
        <v>8.3000000000000004E-2</v>
      </c>
      <c r="DU19" s="13">
        <v>0.18</v>
      </c>
      <c r="DV19" s="13">
        <v>3.9E-2</v>
      </c>
      <c r="DW19" s="13">
        <v>54</v>
      </c>
      <c r="DX19" s="134">
        <v>-9.5399999999999991</v>
      </c>
      <c r="DY19" s="130">
        <v>49.091999999999999</v>
      </c>
      <c r="DZ19" s="130">
        <v>2.1179999999999999</v>
      </c>
      <c r="EA19" s="130">
        <v>10.948</v>
      </c>
      <c r="EB19" s="130">
        <v>1.7330000000000001</v>
      </c>
      <c r="EC19" s="130">
        <v>9.7759999999999998</v>
      </c>
      <c r="ED19" s="130">
        <v>0.32800000000000001</v>
      </c>
      <c r="EE19" s="130">
        <v>12.654999999999999</v>
      </c>
      <c r="EF19" s="130">
        <v>10.308</v>
      </c>
      <c r="EG19" s="130">
        <v>1.9790000000000001</v>
      </c>
      <c r="EH19" s="130">
        <v>0.317</v>
      </c>
      <c r="EI19" s="130">
        <v>0.28599999999999998</v>
      </c>
      <c r="EJ19" s="130">
        <v>0</v>
      </c>
      <c r="EK19" s="130">
        <v>11.335000000000001</v>
      </c>
      <c r="EL19" s="130">
        <v>11.33</v>
      </c>
    </row>
    <row r="20" spans="1:142" x14ac:dyDescent="0.3">
      <c r="A20" s="5" t="s">
        <v>137</v>
      </c>
      <c r="B20" s="5">
        <v>65</v>
      </c>
      <c r="C20" s="5">
        <v>908</v>
      </c>
      <c r="D20" t="s">
        <v>144</v>
      </c>
      <c r="F20" s="22">
        <v>20.716000000000001</v>
      </c>
      <c r="G20" s="3">
        <v>116.1</v>
      </c>
      <c r="H20" s="3">
        <v>4</v>
      </c>
      <c r="I20" s="3">
        <v>127.6</v>
      </c>
      <c r="J20" s="3">
        <v>4</v>
      </c>
      <c r="K20" s="4">
        <v>0.7</v>
      </c>
      <c r="L20" s="4">
        <v>0.1</v>
      </c>
      <c r="M20" s="4">
        <v>0.14899999999999999</v>
      </c>
      <c r="N20" s="4">
        <v>9.0999999999999998E-2</v>
      </c>
      <c r="O20" s="4">
        <v>0.10199999999999999</v>
      </c>
      <c r="P20" s="4">
        <v>0.03</v>
      </c>
      <c r="Q20" s="4">
        <v>1.1599999999999999</v>
      </c>
      <c r="R20" s="4">
        <v>0.1</v>
      </c>
      <c r="S20" s="4">
        <v>4.4999999999999998E-2</v>
      </c>
      <c r="T20" s="4">
        <v>1.7999999999999999E-2</v>
      </c>
      <c r="U20" s="4">
        <v>0.20200000000000001</v>
      </c>
      <c r="V20" s="4">
        <v>3.6999999999999998E-2</v>
      </c>
      <c r="W20" s="4">
        <v>1.8599999999999998E-2</v>
      </c>
      <c r="X20" s="4">
        <v>6.4000000000000003E-3</v>
      </c>
      <c r="Y20" s="4">
        <v>1.17E-2</v>
      </c>
      <c r="Z20" s="4">
        <v>4.3E-3</v>
      </c>
      <c r="AA20" s="38"/>
      <c r="AB20" s="38"/>
      <c r="AC20" s="38"/>
      <c r="AD20" s="38"/>
      <c r="AE20" s="38"/>
      <c r="AG20" s="14">
        <v>1.8942000000000001</v>
      </c>
      <c r="AH20" s="14">
        <v>11.6706</v>
      </c>
      <c r="AI20" s="14">
        <v>0.33710000000000001</v>
      </c>
      <c r="AJ20" s="14">
        <v>10.5876</v>
      </c>
      <c r="AK20" s="14">
        <v>0.46179999999999999</v>
      </c>
      <c r="AL20" s="14">
        <v>2.5649000000000002</v>
      </c>
      <c r="AM20" s="14">
        <v>48.341299999999997</v>
      </c>
      <c r="AN20" s="14">
        <v>10.1746</v>
      </c>
      <c r="AO20" s="14">
        <v>11.754200000000001</v>
      </c>
      <c r="AP20" s="14">
        <v>0.35010000000000002</v>
      </c>
      <c r="AQ20" s="14">
        <f t="shared" si="0"/>
        <v>0.21218181818181819</v>
      </c>
      <c r="AR20" s="14">
        <v>0.25600000000000001</v>
      </c>
      <c r="AS20" s="14">
        <v>1.6400000000000001E-2</v>
      </c>
      <c r="AT20" s="14">
        <f t="shared" si="1"/>
        <v>1.4260869565217394E-2</v>
      </c>
      <c r="AU20" s="14">
        <v>98.408699999999996</v>
      </c>
      <c r="AV20" s="14">
        <v>40.449300000000001</v>
      </c>
      <c r="AW20" s="14">
        <v>47.761200000000002</v>
      </c>
      <c r="AX20" s="14">
        <v>11.6229</v>
      </c>
      <c r="AY20" s="14">
        <v>3.8800000000000001E-2</v>
      </c>
      <c r="AZ20" s="14">
        <v>7.3000000000000001E-3</v>
      </c>
      <c r="BA20" s="14">
        <v>0.27660000000000001</v>
      </c>
      <c r="BB20" s="14">
        <v>0.4047</v>
      </c>
      <c r="BC20" s="14">
        <v>7.7600000000000002E-2</v>
      </c>
      <c r="BD20" s="14">
        <v>0.1787</v>
      </c>
      <c r="BE20" s="14">
        <v>100.8172</v>
      </c>
      <c r="BF20" s="14">
        <f t="shared" si="2"/>
        <v>0.87987772451121005</v>
      </c>
      <c r="BG20" s="13">
        <v>4.16</v>
      </c>
      <c r="BH20" s="13">
        <v>0.48</v>
      </c>
      <c r="BI20" s="13">
        <v>0.74</v>
      </c>
      <c r="BJ20" s="13">
        <v>0.4</v>
      </c>
      <c r="BK20" s="13">
        <v>1238</v>
      </c>
      <c r="BL20" s="13">
        <v>37</v>
      </c>
      <c r="BM20" s="13">
        <v>32</v>
      </c>
      <c r="BN20" s="13">
        <v>0.89</v>
      </c>
      <c r="BO20" s="13">
        <v>314.39999999999998</v>
      </c>
      <c r="BP20" s="13">
        <v>9.5</v>
      </c>
      <c r="BQ20" s="13">
        <v>865</v>
      </c>
      <c r="BR20" s="13">
        <v>28</v>
      </c>
      <c r="BS20" s="13">
        <v>58.5</v>
      </c>
      <c r="BT20" s="13">
        <v>2.1</v>
      </c>
      <c r="BU20" s="13">
        <v>246.3</v>
      </c>
      <c r="BV20" s="13">
        <v>9.6</v>
      </c>
      <c r="BW20" s="13">
        <v>10.07</v>
      </c>
      <c r="BX20" s="13">
        <v>0.45</v>
      </c>
      <c r="BY20" s="13">
        <v>349</v>
      </c>
      <c r="BZ20" s="13">
        <v>13</v>
      </c>
      <c r="CA20" s="13">
        <v>21.12</v>
      </c>
      <c r="CB20" s="13">
        <v>0.7</v>
      </c>
      <c r="CC20" s="13">
        <v>136.69999999999999</v>
      </c>
      <c r="CD20" s="13">
        <v>4.7</v>
      </c>
      <c r="CE20" s="13">
        <v>18.09</v>
      </c>
      <c r="CF20" s="13">
        <v>0.62</v>
      </c>
      <c r="CG20" s="13">
        <v>9.8000000000000004E-2</v>
      </c>
      <c r="CH20" s="13">
        <v>1.2999999999999999E-2</v>
      </c>
      <c r="CI20" s="13">
        <v>129.9</v>
      </c>
      <c r="CJ20" s="13">
        <v>5.3</v>
      </c>
      <c r="CK20" s="13">
        <v>15.16</v>
      </c>
      <c r="CL20" s="13">
        <v>0.7</v>
      </c>
      <c r="CM20" s="13">
        <v>35.299999999999997</v>
      </c>
      <c r="CN20" s="13">
        <v>1</v>
      </c>
      <c r="CO20" s="13">
        <v>5.04</v>
      </c>
      <c r="CP20" s="13">
        <v>0.2</v>
      </c>
      <c r="CQ20" s="13">
        <v>22.8</v>
      </c>
      <c r="CR20" s="13">
        <v>1.2</v>
      </c>
      <c r="CS20" s="13">
        <v>5.94</v>
      </c>
      <c r="CT20" s="13">
        <v>0.52</v>
      </c>
      <c r="CU20" s="13">
        <v>1.78</v>
      </c>
      <c r="CV20" s="13">
        <v>0.1</v>
      </c>
      <c r="CW20" s="13">
        <v>5.39</v>
      </c>
      <c r="CX20" s="13">
        <v>0.41</v>
      </c>
      <c r="CY20" s="13">
        <v>0.74299999999999999</v>
      </c>
      <c r="CZ20" s="13">
        <v>5.5E-2</v>
      </c>
      <c r="DA20" s="13">
        <v>4.3899999999999997</v>
      </c>
      <c r="DB20" s="13">
        <v>0.31</v>
      </c>
      <c r="DC20" s="13">
        <v>0.877</v>
      </c>
      <c r="DD20" s="13">
        <v>7.4999999999999997E-2</v>
      </c>
      <c r="DE20" s="13">
        <v>2.27</v>
      </c>
      <c r="DF20" s="13">
        <v>0.21</v>
      </c>
      <c r="DG20" s="13">
        <v>0.29699999999999999</v>
      </c>
      <c r="DH20" s="13">
        <v>4.3999999999999997E-2</v>
      </c>
      <c r="DI20" s="13">
        <v>1.72</v>
      </c>
      <c r="DJ20" s="13">
        <v>0.22</v>
      </c>
      <c r="DK20" s="13">
        <v>0.23300000000000001</v>
      </c>
      <c r="DL20" s="13">
        <v>3.3000000000000002E-2</v>
      </c>
      <c r="DM20" s="13">
        <v>3.53</v>
      </c>
      <c r="DN20" s="13">
        <v>0.31</v>
      </c>
      <c r="DO20" s="13">
        <v>1.06</v>
      </c>
      <c r="DP20" s="13">
        <v>0.1</v>
      </c>
      <c r="DQ20" s="13">
        <v>1.26</v>
      </c>
      <c r="DR20" s="13">
        <v>0.14000000000000001</v>
      </c>
      <c r="DS20" s="13">
        <v>1.19</v>
      </c>
      <c r="DT20" s="13">
        <v>0.11</v>
      </c>
      <c r="DU20" s="13">
        <v>0.32200000000000001</v>
      </c>
      <c r="DV20" s="13">
        <v>4.8000000000000001E-2</v>
      </c>
      <c r="DW20" s="13">
        <v>57</v>
      </c>
      <c r="DX20" s="134">
        <v>-5.46</v>
      </c>
      <c r="DY20" s="130">
        <v>48.603000000000002</v>
      </c>
      <c r="DZ20" s="130">
        <v>2.468</v>
      </c>
      <c r="EA20" s="130">
        <v>11.228999999999999</v>
      </c>
      <c r="EB20" s="130">
        <v>1.7090000000000001</v>
      </c>
      <c r="EC20" s="130">
        <v>9.8000000000000007</v>
      </c>
      <c r="ED20" s="130">
        <v>0.35299999999999998</v>
      </c>
      <c r="EE20" s="130">
        <v>12.542999999999999</v>
      </c>
      <c r="EF20" s="130">
        <v>10.222</v>
      </c>
      <c r="EG20" s="130">
        <v>1.823</v>
      </c>
      <c r="EH20" s="130">
        <v>0.44400000000000001</v>
      </c>
      <c r="EI20" s="130">
        <v>0.32400000000000001</v>
      </c>
      <c r="EJ20" s="130">
        <v>0</v>
      </c>
      <c r="EK20" s="130">
        <v>11.337999999999999</v>
      </c>
      <c r="EL20" s="130">
        <v>11.33</v>
      </c>
    </row>
    <row r="21" spans="1:142" x14ac:dyDescent="0.3">
      <c r="A21" s="5" t="s">
        <v>137</v>
      </c>
      <c r="B21" s="5">
        <v>65</v>
      </c>
      <c r="C21" s="5">
        <v>908</v>
      </c>
      <c r="D21" t="s">
        <v>145</v>
      </c>
      <c r="F21" s="22">
        <v>19.876999999999999</v>
      </c>
      <c r="G21" s="3">
        <v>119.7</v>
      </c>
      <c r="H21" s="3">
        <v>3.6</v>
      </c>
      <c r="I21" s="3">
        <v>128.80000000000001</v>
      </c>
      <c r="J21" s="3">
        <v>5.5</v>
      </c>
      <c r="K21" s="4">
        <v>0.67</v>
      </c>
      <c r="L21" s="4">
        <v>0.13</v>
      </c>
      <c r="M21" s="4">
        <v>0.17</v>
      </c>
      <c r="N21" s="4">
        <v>0.13</v>
      </c>
      <c r="O21" s="4">
        <v>0.10299999999999999</v>
      </c>
      <c r="P21" s="4">
        <v>2.5999999999999999E-2</v>
      </c>
      <c r="Q21" s="4">
        <v>1.1499999999999999</v>
      </c>
      <c r="R21" s="4">
        <v>9.6000000000000002E-2</v>
      </c>
      <c r="S21" s="4">
        <v>4.3999999999999997E-2</v>
      </c>
      <c r="T21" s="4">
        <v>1.6E-2</v>
      </c>
      <c r="U21" s="4">
        <v>0.14000000000000001</v>
      </c>
      <c r="V21" s="4">
        <v>2.7E-2</v>
      </c>
      <c r="W21" s="4">
        <v>2.0400000000000001E-2</v>
      </c>
      <c r="X21" s="4">
        <v>6.4999999999999997E-3</v>
      </c>
      <c r="Y21" s="4">
        <v>1.2E-2</v>
      </c>
      <c r="Z21" s="4">
        <v>4.5999999999999999E-3</v>
      </c>
      <c r="AA21" s="38"/>
      <c r="AB21" s="38"/>
      <c r="AC21" s="38"/>
      <c r="AD21" s="38"/>
      <c r="AE21" s="38"/>
      <c r="AG21" s="14">
        <v>1.7462</v>
      </c>
      <c r="AH21" s="14">
        <v>10.9457</v>
      </c>
      <c r="AI21" s="14">
        <v>0.309</v>
      </c>
      <c r="AJ21" s="14">
        <v>11.4496</v>
      </c>
      <c r="AK21" s="14">
        <v>0.40560000000000002</v>
      </c>
      <c r="AL21" s="14">
        <v>2.2599999999999998</v>
      </c>
      <c r="AM21" s="14">
        <v>48.019799999999996</v>
      </c>
      <c r="AN21" s="14">
        <v>10.202199999999999</v>
      </c>
      <c r="AO21" s="14">
        <v>12.7225</v>
      </c>
      <c r="AP21" s="14">
        <v>0.39560000000000001</v>
      </c>
      <c r="AQ21" s="14">
        <f t="shared" si="0"/>
        <v>0.23975757575757578</v>
      </c>
      <c r="AR21" s="14">
        <v>0.2596</v>
      </c>
      <c r="AS21" s="14">
        <v>1.14E-2</v>
      </c>
      <c r="AT21" s="14">
        <f t="shared" si="1"/>
        <v>9.91304347826087E-3</v>
      </c>
      <c r="AU21" s="14">
        <v>98.727099999999993</v>
      </c>
      <c r="AV21" s="14">
        <v>40.534399999999998</v>
      </c>
      <c r="AW21" s="14">
        <v>46.775599999999997</v>
      </c>
      <c r="AX21" s="14">
        <v>12.6883</v>
      </c>
      <c r="AY21" s="14">
        <v>4.0899999999999999E-2</v>
      </c>
      <c r="AZ21" s="14">
        <v>1.6799999999999999E-2</v>
      </c>
      <c r="BA21" s="14">
        <v>0.30130000000000001</v>
      </c>
      <c r="BB21" s="14">
        <v>0.33829999999999999</v>
      </c>
      <c r="BC21" s="14">
        <v>8.1900000000000001E-2</v>
      </c>
      <c r="BD21" s="14">
        <v>0.1852</v>
      </c>
      <c r="BE21" s="14">
        <v>100.9628</v>
      </c>
      <c r="BF21" s="14">
        <f t="shared" si="2"/>
        <v>0.86792299230098169</v>
      </c>
      <c r="BG21" s="13">
        <v>4.25</v>
      </c>
      <c r="BH21" s="13">
        <v>0.31</v>
      </c>
      <c r="BI21" s="13">
        <v>0.74</v>
      </c>
      <c r="BJ21" s="13">
        <v>0.39</v>
      </c>
      <c r="BK21" s="13">
        <v>1251</v>
      </c>
      <c r="BL21" s="13">
        <v>35</v>
      </c>
      <c r="BM21" s="13">
        <v>35.549999999999997</v>
      </c>
      <c r="BN21" s="13">
        <v>0.92</v>
      </c>
      <c r="BO21" s="13">
        <v>331</v>
      </c>
      <c r="BP21" s="13">
        <v>13</v>
      </c>
      <c r="BQ21" s="13">
        <v>611</v>
      </c>
      <c r="BR21" s="13">
        <v>26</v>
      </c>
      <c r="BS21" s="13">
        <v>63.4</v>
      </c>
      <c r="BT21" s="13">
        <v>2.4</v>
      </c>
      <c r="BU21" s="13">
        <v>221</v>
      </c>
      <c r="BV21" s="13">
        <v>10</v>
      </c>
      <c r="BW21" s="13">
        <v>8.68</v>
      </c>
      <c r="BX21" s="13">
        <v>0.35</v>
      </c>
      <c r="BY21" s="13">
        <v>304.39999999999998</v>
      </c>
      <c r="BZ21" s="13">
        <v>9.1999999999999993</v>
      </c>
      <c r="CA21" s="13">
        <v>19.52</v>
      </c>
      <c r="CB21" s="13">
        <v>0.86</v>
      </c>
      <c r="CC21" s="13">
        <v>118</v>
      </c>
      <c r="CD21" s="13">
        <v>4.8</v>
      </c>
      <c r="CE21" s="13">
        <v>14.37</v>
      </c>
      <c r="CF21" s="13">
        <v>0.72</v>
      </c>
      <c r="CG21" s="13">
        <v>8.8999999999999996E-2</v>
      </c>
      <c r="CH21" s="13">
        <v>1.4E-2</v>
      </c>
      <c r="CI21" s="13">
        <v>109</v>
      </c>
      <c r="CJ21" s="13">
        <v>4.4000000000000004</v>
      </c>
      <c r="CK21" s="13">
        <v>11.86</v>
      </c>
      <c r="CL21" s="13">
        <v>0.52</v>
      </c>
      <c r="CM21" s="13">
        <v>28.9</v>
      </c>
      <c r="CN21" s="13">
        <v>0.97</v>
      </c>
      <c r="CO21" s="13">
        <v>4.03</v>
      </c>
      <c r="CP21" s="13">
        <v>0.22</v>
      </c>
      <c r="CQ21" s="13">
        <v>18.8</v>
      </c>
      <c r="CR21" s="13">
        <v>1</v>
      </c>
      <c r="CS21" s="13">
        <v>4.95</v>
      </c>
      <c r="CT21" s="13">
        <v>0.46</v>
      </c>
      <c r="CU21" s="13">
        <v>1.4630000000000001</v>
      </c>
      <c r="CV21" s="13">
        <v>8.8999999999999996E-2</v>
      </c>
      <c r="CW21" s="13">
        <v>4.66</v>
      </c>
      <c r="CX21" s="13">
        <v>0.46</v>
      </c>
      <c r="CY21" s="13">
        <v>0.64300000000000002</v>
      </c>
      <c r="CZ21" s="13">
        <v>6.0999999999999999E-2</v>
      </c>
      <c r="DA21" s="13">
        <v>4</v>
      </c>
      <c r="DB21" s="13">
        <v>0.28999999999999998</v>
      </c>
      <c r="DC21" s="13">
        <v>0.69899999999999995</v>
      </c>
      <c r="DD21" s="13">
        <v>6.7000000000000004E-2</v>
      </c>
      <c r="DE21" s="13">
        <v>2.08</v>
      </c>
      <c r="DF21" s="13">
        <v>0.15</v>
      </c>
      <c r="DG21" s="13">
        <v>0.28399999999999997</v>
      </c>
      <c r="DH21" s="13">
        <v>4.9000000000000002E-2</v>
      </c>
      <c r="DI21" s="13">
        <v>1.73</v>
      </c>
      <c r="DJ21" s="13">
        <v>0.2</v>
      </c>
      <c r="DK21" s="13">
        <v>0.252</v>
      </c>
      <c r="DL21" s="13">
        <v>4.7E-2</v>
      </c>
      <c r="DM21" s="13">
        <v>3.01</v>
      </c>
      <c r="DN21" s="13">
        <v>0.47</v>
      </c>
      <c r="DO21" s="13">
        <v>0.77500000000000002</v>
      </c>
      <c r="DP21" s="13">
        <v>8.5000000000000006E-2</v>
      </c>
      <c r="DQ21" s="13">
        <v>0.96</v>
      </c>
      <c r="DR21" s="13">
        <v>0.12</v>
      </c>
      <c r="DS21" s="13">
        <v>0.95</v>
      </c>
      <c r="DT21" s="13">
        <v>0.1</v>
      </c>
      <c r="DU21" s="13">
        <v>0.25900000000000001</v>
      </c>
      <c r="DV21" s="13">
        <v>4.2000000000000003E-2</v>
      </c>
      <c r="DW21" s="13">
        <v>60</v>
      </c>
      <c r="DX21" s="134">
        <v>0.12</v>
      </c>
      <c r="DY21" s="130">
        <v>48.789000000000001</v>
      </c>
      <c r="DZ21" s="130">
        <v>2.298</v>
      </c>
      <c r="EA21" s="130">
        <v>11.132</v>
      </c>
      <c r="EB21" s="130">
        <v>1.774</v>
      </c>
      <c r="EC21" s="130">
        <v>9.7370000000000001</v>
      </c>
      <c r="ED21" s="130">
        <v>0.4</v>
      </c>
      <c r="EE21" s="130">
        <v>11.215999999999999</v>
      </c>
      <c r="EF21" s="130">
        <v>11.643000000000001</v>
      </c>
      <c r="EG21" s="130">
        <v>1.776</v>
      </c>
      <c r="EH21" s="130">
        <v>0.41199999999999998</v>
      </c>
      <c r="EI21" s="130">
        <v>0.314</v>
      </c>
      <c r="EJ21" s="130">
        <v>0</v>
      </c>
      <c r="EK21" s="130">
        <v>11.333</v>
      </c>
      <c r="EL21" s="130">
        <v>11.33</v>
      </c>
    </row>
    <row r="22" spans="1:142" x14ac:dyDescent="0.3">
      <c r="A22" s="5" t="s">
        <v>137</v>
      </c>
      <c r="B22" s="5">
        <v>65</v>
      </c>
      <c r="C22" s="5">
        <v>919</v>
      </c>
      <c r="D22" t="s">
        <v>146</v>
      </c>
      <c r="F22" s="22">
        <v>19.126000000000001</v>
      </c>
      <c r="G22" s="3">
        <v>151.19999999999999</v>
      </c>
      <c r="H22" s="3">
        <v>4.9000000000000004</v>
      </c>
      <c r="I22" s="3">
        <v>130.4</v>
      </c>
      <c r="J22" s="3">
        <v>5.4</v>
      </c>
      <c r="K22" s="4">
        <v>0.72</v>
      </c>
      <c r="L22" s="4">
        <v>0.15</v>
      </c>
      <c r="M22" s="4">
        <v>0.24</v>
      </c>
      <c r="N22" s="4">
        <v>0.16</v>
      </c>
      <c r="O22" s="4">
        <v>0.105</v>
      </c>
      <c r="P22" s="4">
        <v>2.7E-2</v>
      </c>
      <c r="Q22" s="4">
        <v>1.1499999999999999</v>
      </c>
      <c r="R22" s="4">
        <v>0.11</v>
      </c>
      <c r="S22" s="4">
        <v>3.3000000000000002E-2</v>
      </c>
      <c r="T22" s="4">
        <v>1.7000000000000001E-2</v>
      </c>
      <c r="U22" s="4">
        <v>0.13500000000000001</v>
      </c>
      <c r="V22" s="4">
        <v>2.8000000000000001E-2</v>
      </c>
      <c r="W22" s="4">
        <v>2.1499999999999998E-2</v>
      </c>
      <c r="X22" s="4">
        <v>8.3000000000000001E-3</v>
      </c>
      <c r="Y22" s="4">
        <v>2.0500000000000001E-2</v>
      </c>
      <c r="Z22" s="4">
        <v>6.1000000000000004E-3</v>
      </c>
      <c r="AA22" s="38"/>
      <c r="AB22" s="38"/>
      <c r="AC22" s="38"/>
      <c r="AD22" s="38"/>
      <c r="AE22" s="38"/>
      <c r="AG22" s="14">
        <v>1.8664000000000001</v>
      </c>
      <c r="AH22" s="14">
        <v>13.2202</v>
      </c>
      <c r="AI22" s="14">
        <v>0.2301</v>
      </c>
      <c r="AJ22" s="14">
        <v>11.5764</v>
      </c>
      <c r="AK22" s="14">
        <v>0.40620000000000001</v>
      </c>
      <c r="AL22" s="14">
        <v>2.3611</v>
      </c>
      <c r="AM22" s="14">
        <v>50.855699999999999</v>
      </c>
      <c r="AN22" s="14">
        <v>7.4398</v>
      </c>
      <c r="AO22" s="14">
        <v>10.309100000000001</v>
      </c>
      <c r="AP22" s="14">
        <v>0.40660000000000002</v>
      </c>
      <c r="AQ22" s="14">
        <f t="shared" si="0"/>
        <v>0.24642424242424243</v>
      </c>
      <c r="AR22" s="14">
        <v>0.3206</v>
      </c>
      <c r="AS22" s="14">
        <v>1.3299999999999999E-2</v>
      </c>
      <c r="AT22" s="14">
        <f t="shared" si="1"/>
        <v>1.1565217391304347E-2</v>
      </c>
      <c r="AU22" s="14">
        <v>99.005600000000001</v>
      </c>
      <c r="AV22" s="14">
        <v>40.790599999999998</v>
      </c>
      <c r="AW22" s="14">
        <v>46.666600000000003</v>
      </c>
      <c r="AX22" s="14">
        <v>11.8963</v>
      </c>
      <c r="AY22" s="14">
        <v>4.9700000000000001E-2</v>
      </c>
      <c r="AZ22" s="14">
        <v>3.7000000000000002E-3</v>
      </c>
      <c r="BA22" s="14">
        <v>0.23699999999999999</v>
      </c>
      <c r="BB22" s="14">
        <v>0.41360000000000002</v>
      </c>
      <c r="BC22" s="14">
        <v>7.5999999999999998E-2</v>
      </c>
      <c r="BD22" s="14">
        <v>0.1817</v>
      </c>
      <c r="BE22" s="14">
        <v>100.3152</v>
      </c>
      <c r="BF22" s="14">
        <f t="shared" si="2"/>
        <v>0.87488265759589934</v>
      </c>
      <c r="BG22" s="13">
        <v>4.75</v>
      </c>
      <c r="BH22" s="13">
        <v>0.49</v>
      </c>
      <c r="BI22" s="13">
        <v>0.79</v>
      </c>
      <c r="BJ22" s="13">
        <v>0.48</v>
      </c>
      <c r="BK22" s="13">
        <v>1077</v>
      </c>
      <c r="BL22" s="13">
        <v>35</v>
      </c>
      <c r="BM22" s="13">
        <v>31.41</v>
      </c>
      <c r="BN22" s="13">
        <v>0.97</v>
      </c>
      <c r="BO22" s="13">
        <v>308</v>
      </c>
      <c r="BP22" s="13">
        <v>13</v>
      </c>
      <c r="BQ22" s="13">
        <v>788</v>
      </c>
      <c r="BR22" s="13">
        <v>34</v>
      </c>
      <c r="BS22" s="13">
        <v>47.8</v>
      </c>
      <c r="BT22" s="13">
        <v>1.8</v>
      </c>
      <c r="BU22" s="13">
        <v>155.80000000000001</v>
      </c>
      <c r="BV22" s="13">
        <v>8.9</v>
      </c>
      <c r="BW22" s="13">
        <v>7.93</v>
      </c>
      <c r="BX22" s="13">
        <v>0.42</v>
      </c>
      <c r="BY22" s="13">
        <v>328</v>
      </c>
      <c r="BZ22" s="13">
        <v>12</v>
      </c>
      <c r="CA22" s="13">
        <v>23.6</v>
      </c>
      <c r="CB22" s="13">
        <v>1.2</v>
      </c>
      <c r="CC22" s="13">
        <v>122.4</v>
      </c>
      <c r="CD22" s="13">
        <v>5.3</v>
      </c>
      <c r="CE22" s="13">
        <v>13</v>
      </c>
      <c r="CF22" s="13">
        <v>0.64</v>
      </c>
      <c r="CG22" s="13">
        <v>7.3999999999999996E-2</v>
      </c>
      <c r="CH22" s="13">
        <v>2.1000000000000001E-2</v>
      </c>
      <c r="CI22" s="13">
        <v>102.6</v>
      </c>
      <c r="CJ22" s="13">
        <v>4.5999999999999996</v>
      </c>
      <c r="CK22" s="13">
        <v>10.78</v>
      </c>
      <c r="CL22" s="13">
        <v>0.48</v>
      </c>
      <c r="CM22" s="13">
        <v>26.96</v>
      </c>
      <c r="CN22" s="13">
        <v>0.97</v>
      </c>
      <c r="CO22" s="13">
        <v>3.88</v>
      </c>
      <c r="CP22" s="13">
        <v>0.2</v>
      </c>
      <c r="CQ22" s="13">
        <v>19.100000000000001</v>
      </c>
      <c r="CR22" s="13">
        <v>1.3</v>
      </c>
      <c r="CS22" s="13">
        <v>4.9000000000000004</v>
      </c>
      <c r="CT22" s="13">
        <v>0.5</v>
      </c>
      <c r="CU22" s="13">
        <v>1.83</v>
      </c>
      <c r="CV22" s="13">
        <v>0.18</v>
      </c>
      <c r="CW22" s="13">
        <v>5.17</v>
      </c>
      <c r="CX22" s="13">
        <v>0.5</v>
      </c>
      <c r="CY22" s="13">
        <v>0.751</v>
      </c>
      <c r="CZ22" s="13">
        <v>7.6999999999999999E-2</v>
      </c>
      <c r="DA22" s="13">
        <v>4.72</v>
      </c>
      <c r="DB22" s="13">
        <v>0.39</v>
      </c>
      <c r="DC22" s="13">
        <v>0.88800000000000001</v>
      </c>
      <c r="DD22" s="13">
        <v>7.2999999999999995E-2</v>
      </c>
      <c r="DE22" s="13">
        <v>2.62</v>
      </c>
      <c r="DF22" s="13">
        <v>0.28999999999999998</v>
      </c>
      <c r="DG22" s="13">
        <v>0.30099999999999999</v>
      </c>
      <c r="DH22" s="13">
        <v>4.7E-2</v>
      </c>
      <c r="DI22" s="13">
        <v>2.2400000000000002</v>
      </c>
      <c r="DJ22" s="13">
        <v>0.21</v>
      </c>
      <c r="DK22" s="13">
        <v>0.28499999999999998</v>
      </c>
      <c r="DL22" s="13">
        <v>4.8000000000000001E-2</v>
      </c>
      <c r="DM22" s="13">
        <v>3.33</v>
      </c>
      <c r="DN22" s="13">
        <v>0.5</v>
      </c>
      <c r="DO22" s="13">
        <v>0.71</v>
      </c>
      <c r="DP22" s="13">
        <v>0.11</v>
      </c>
      <c r="DQ22" s="13">
        <v>0.94</v>
      </c>
      <c r="DR22" s="13">
        <v>0.14000000000000001</v>
      </c>
      <c r="DS22" s="13">
        <v>0.80200000000000005</v>
      </c>
      <c r="DT22" s="13">
        <v>8.2000000000000003E-2</v>
      </c>
      <c r="DU22" s="13">
        <v>0.26500000000000001</v>
      </c>
      <c r="DV22" s="13">
        <v>4.5999999999999999E-2</v>
      </c>
      <c r="DW22" s="13">
        <v>63</v>
      </c>
      <c r="DX22" s="134">
        <v>-15.76</v>
      </c>
      <c r="DY22" s="130">
        <v>49.534999999999997</v>
      </c>
      <c r="DZ22" s="130">
        <v>2.0459999999999998</v>
      </c>
      <c r="EA22" s="130">
        <v>11.457000000000001</v>
      </c>
      <c r="EB22" s="130">
        <v>1.6579999999999999</v>
      </c>
      <c r="EC22" s="130">
        <v>9.8390000000000004</v>
      </c>
      <c r="ED22" s="130">
        <v>0.39800000000000002</v>
      </c>
      <c r="EE22" s="130">
        <v>12.337</v>
      </c>
      <c r="EF22" s="130">
        <v>10.127000000000001</v>
      </c>
      <c r="EG22" s="130">
        <v>1.617</v>
      </c>
      <c r="EH22" s="130">
        <v>0.35199999999999998</v>
      </c>
      <c r="EI22" s="130">
        <v>0.19900000000000001</v>
      </c>
      <c r="EJ22" s="130">
        <v>0</v>
      </c>
      <c r="EK22" s="130">
        <v>11.331</v>
      </c>
      <c r="EL22" s="130">
        <v>11.33</v>
      </c>
    </row>
    <row r="23" spans="1:142" x14ac:dyDescent="0.3">
      <c r="A23" s="5" t="s">
        <v>137</v>
      </c>
      <c r="B23" s="5">
        <v>65</v>
      </c>
      <c r="C23" s="5">
        <v>919</v>
      </c>
      <c r="D23" t="s">
        <v>147</v>
      </c>
      <c r="F23" s="22">
        <v>19.785</v>
      </c>
      <c r="G23" s="3">
        <v>99</v>
      </c>
      <c r="H23" s="3">
        <v>4</v>
      </c>
      <c r="I23" s="3">
        <v>125.8</v>
      </c>
      <c r="J23" s="3">
        <v>5.8</v>
      </c>
      <c r="K23" s="4">
        <v>0.63</v>
      </c>
      <c r="L23" s="4">
        <v>0.12</v>
      </c>
      <c r="M23" s="4">
        <v>0.21</v>
      </c>
      <c r="N23" s="4">
        <v>0.17</v>
      </c>
      <c r="O23" s="4">
        <v>0.10100000000000001</v>
      </c>
      <c r="P23" s="4">
        <v>2.5999999999999999E-2</v>
      </c>
      <c r="Q23" s="4">
        <v>1.0529999999999999</v>
      </c>
      <c r="R23" s="4">
        <v>7.2999999999999995E-2</v>
      </c>
      <c r="S23" s="4">
        <v>4.4999999999999998E-2</v>
      </c>
      <c r="T23" s="4">
        <v>1.7000000000000001E-2</v>
      </c>
      <c r="U23" s="4">
        <v>0.124</v>
      </c>
      <c r="V23" s="4">
        <v>2.5000000000000001E-2</v>
      </c>
      <c r="W23" s="4">
        <v>2.3800000000000002E-2</v>
      </c>
      <c r="X23" s="4">
        <v>5.5999999999999999E-3</v>
      </c>
      <c r="Y23" s="4">
        <v>1.66E-2</v>
      </c>
      <c r="Z23" s="4">
        <v>4.4000000000000003E-3</v>
      </c>
      <c r="AA23" s="38"/>
      <c r="AB23" s="38"/>
      <c r="AC23" s="38"/>
      <c r="AD23" s="38"/>
      <c r="AE23" s="38"/>
      <c r="AG23" s="14">
        <v>2.0621999999999998</v>
      </c>
      <c r="AH23" s="14">
        <v>12.9557</v>
      </c>
      <c r="AI23" s="14">
        <v>0.22420000000000001</v>
      </c>
      <c r="AJ23" s="14">
        <v>11.4527</v>
      </c>
      <c r="AK23" s="14">
        <v>0.39560000000000001</v>
      </c>
      <c r="AL23" s="14">
        <v>2.3641000000000001</v>
      </c>
      <c r="AM23" s="14">
        <v>49.494799999999998</v>
      </c>
      <c r="AN23" s="14">
        <v>7.9275000000000002</v>
      </c>
      <c r="AO23" s="14">
        <v>10.929500000000001</v>
      </c>
      <c r="AP23" s="14">
        <v>0.41959999999999997</v>
      </c>
      <c r="AQ23" s="14">
        <f t="shared" si="0"/>
        <v>0.25430303030303031</v>
      </c>
      <c r="AR23" s="14">
        <v>0.29899999999999999</v>
      </c>
      <c r="AS23" s="14">
        <v>1.8499999999999999E-2</v>
      </c>
      <c r="AT23" s="14">
        <f t="shared" si="1"/>
        <v>1.6086956521739131E-2</v>
      </c>
      <c r="AU23" s="14">
        <v>98.543300000000002</v>
      </c>
      <c r="AV23" s="14">
        <v>41.0227</v>
      </c>
      <c r="AW23" s="14">
        <v>47.764200000000002</v>
      </c>
      <c r="AX23" s="14">
        <v>10.9476</v>
      </c>
      <c r="AY23" s="14">
        <v>6.6799999999999998E-2</v>
      </c>
      <c r="AZ23" s="14">
        <v>1.84E-2</v>
      </c>
      <c r="BA23" s="14">
        <v>0.24990000000000001</v>
      </c>
      <c r="BB23" s="14">
        <v>0.45490000000000003</v>
      </c>
      <c r="BC23" s="14">
        <v>0.11890000000000001</v>
      </c>
      <c r="BD23" s="14">
        <v>0.16009999999999999</v>
      </c>
      <c r="BE23" s="14">
        <v>100.8035</v>
      </c>
      <c r="BF23" s="14">
        <f t="shared" si="2"/>
        <v>0.88606806970246321</v>
      </c>
      <c r="BG23" s="13">
        <v>4.55</v>
      </c>
      <c r="BH23" s="13">
        <v>0.41</v>
      </c>
      <c r="BI23" s="13">
        <v>1.31</v>
      </c>
      <c r="BJ23" s="13">
        <v>0.55000000000000004</v>
      </c>
      <c r="BK23" s="13">
        <v>1015</v>
      </c>
      <c r="BL23" s="13">
        <v>34</v>
      </c>
      <c r="BM23" s="13">
        <v>33.1</v>
      </c>
      <c r="BN23" s="13">
        <v>1</v>
      </c>
      <c r="BO23" s="13">
        <v>311</v>
      </c>
      <c r="BP23" s="13">
        <v>13</v>
      </c>
      <c r="BQ23" s="13">
        <v>1031</v>
      </c>
      <c r="BR23" s="13">
        <v>37</v>
      </c>
      <c r="BS23" s="13">
        <v>45.2</v>
      </c>
      <c r="BT23" s="13">
        <v>1.8</v>
      </c>
      <c r="BU23" s="13">
        <v>126.9</v>
      </c>
      <c r="BV23" s="13">
        <v>6.9</v>
      </c>
      <c r="BW23" s="13">
        <v>7.65</v>
      </c>
      <c r="BX23" s="13">
        <v>0.46</v>
      </c>
      <c r="BY23" s="13">
        <v>323</v>
      </c>
      <c r="BZ23" s="13">
        <v>11</v>
      </c>
      <c r="CA23" s="13">
        <v>23.13</v>
      </c>
      <c r="CB23" s="13">
        <v>0.88</v>
      </c>
      <c r="CC23" s="13">
        <v>123.4</v>
      </c>
      <c r="CD23" s="13">
        <v>5.7</v>
      </c>
      <c r="CE23" s="13">
        <v>12.91</v>
      </c>
      <c r="CF23" s="13">
        <v>0.62</v>
      </c>
      <c r="CG23" s="13">
        <v>7.9000000000000001E-2</v>
      </c>
      <c r="CH23" s="13">
        <v>1.7000000000000001E-2</v>
      </c>
      <c r="CI23" s="13">
        <v>104.6</v>
      </c>
      <c r="CJ23" s="13">
        <v>4.9000000000000004</v>
      </c>
      <c r="CK23" s="13">
        <v>11.01</v>
      </c>
      <c r="CL23" s="13">
        <v>0.43</v>
      </c>
      <c r="CM23" s="13">
        <v>27.03</v>
      </c>
      <c r="CN23" s="13">
        <v>0.92</v>
      </c>
      <c r="CO23" s="13">
        <v>3.7</v>
      </c>
      <c r="CP23" s="13">
        <v>0.19</v>
      </c>
      <c r="CQ23" s="13">
        <v>19.2</v>
      </c>
      <c r="CR23" s="13">
        <v>1.3</v>
      </c>
      <c r="CS23" s="13">
        <v>5.27</v>
      </c>
      <c r="CT23" s="13">
        <v>0.56999999999999995</v>
      </c>
      <c r="CU23" s="13">
        <v>1.83</v>
      </c>
      <c r="CV23" s="13">
        <v>0.13</v>
      </c>
      <c r="CW23" s="13">
        <v>5.1100000000000003</v>
      </c>
      <c r="CX23" s="13">
        <v>0.51</v>
      </c>
      <c r="CY23" s="13">
        <v>0.77800000000000002</v>
      </c>
      <c r="CZ23" s="13">
        <v>0.06</v>
      </c>
      <c r="DA23" s="13">
        <v>4.29</v>
      </c>
      <c r="DB23" s="13">
        <v>0.37</v>
      </c>
      <c r="DC23" s="13">
        <v>0.85399999999999998</v>
      </c>
      <c r="DD23" s="13">
        <v>6.6000000000000003E-2</v>
      </c>
      <c r="DE23" s="13">
        <v>2.5</v>
      </c>
      <c r="DF23" s="13">
        <v>0.22</v>
      </c>
      <c r="DG23" s="13">
        <v>0.34200000000000003</v>
      </c>
      <c r="DH23" s="13">
        <v>0.04</v>
      </c>
      <c r="DI23" s="13">
        <v>2.08</v>
      </c>
      <c r="DJ23" s="13">
        <v>0.23</v>
      </c>
      <c r="DK23" s="13">
        <v>0.246</v>
      </c>
      <c r="DL23" s="13">
        <v>4.3999999999999997E-2</v>
      </c>
      <c r="DM23" s="13">
        <v>2.85</v>
      </c>
      <c r="DN23" s="13">
        <v>0.47</v>
      </c>
      <c r="DO23" s="13">
        <v>0.73</v>
      </c>
      <c r="DP23" s="13">
        <v>0.1</v>
      </c>
      <c r="DQ23" s="13">
        <v>0.88</v>
      </c>
      <c r="DR23" s="13">
        <v>0.14000000000000001</v>
      </c>
      <c r="DS23" s="13">
        <v>0.754</v>
      </c>
      <c r="DT23" s="13">
        <v>6.4000000000000001E-2</v>
      </c>
      <c r="DU23" s="13">
        <v>0.22700000000000001</v>
      </c>
      <c r="DV23" s="13">
        <v>3.4000000000000002E-2</v>
      </c>
      <c r="DW23" s="13">
        <v>66</v>
      </c>
      <c r="DX23" s="134">
        <v>-16.260000000000002</v>
      </c>
      <c r="DY23" s="130">
        <v>48.640999999999998</v>
      </c>
      <c r="DZ23" s="130">
        <v>2.0539999999999998</v>
      </c>
      <c r="EA23" s="130">
        <v>11.254</v>
      </c>
      <c r="EB23" s="130">
        <v>1.6930000000000001</v>
      </c>
      <c r="EC23" s="130">
        <v>9.8089999999999993</v>
      </c>
      <c r="ED23" s="130">
        <v>0.40400000000000003</v>
      </c>
      <c r="EE23" s="130">
        <v>13.34</v>
      </c>
      <c r="EF23" s="130">
        <v>10.041</v>
      </c>
      <c r="EG23" s="130">
        <v>1.7909999999999999</v>
      </c>
      <c r="EH23" s="130">
        <v>0.34399999999999997</v>
      </c>
      <c r="EI23" s="130">
        <v>0.19500000000000001</v>
      </c>
      <c r="EJ23" s="130">
        <v>0</v>
      </c>
      <c r="EK23" s="130">
        <v>11.332000000000001</v>
      </c>
      <c r="EL23" s="130">
        <v>11.33</v>
      </c>
    </row>
    <row r="24" spans="1:142" x14ac:dyDescent="0.3">
      <c r="A24" s="5" t="s">
        <v>137</v>
      </c>
      <c r="B24" s="5">
        <v>65</v>
      </c>
      <c r="C24" s="5">
        <v>919</v>
      </c>
      <c r="D24" t="s">
        <v>148</v>
      </c>
      <c r="E24" t="s">
        <v>433</v>
      </c>
      <c r="F24" s="22">
        <v>22.2</v>
      </c>
      <c r="G24" s="3">
        <v>114.6</v>
      </c>
      <c r="H24" s="3">
        <v>5</v>
      </c>
      <c r="I24" s="3">
        <v>124.6</v>
      </c>
      <c r="J24" s="3">
        <v>5.8</v>
      </c>
      <c r="K24" s="4">
        <v>0.9</v>
      </c>
      <c r="L24" s="4">
        <v>0.19</v>
      </c>
      <c r="M24" s="4">
        <v>0.2</v>
      </c>
      <c r="N24" s="4">
        <v>0.13</v>
      </c>
      <c r="O24" s="4">
        <v>0.109</v>
      </c>
      <c r="P24" s="4">
        <v>2.3E-2</v>
      </c>
      <c r="Q24" s="4">
        <v>1.71</v>
      </c>
      <c r="R24" s="4">
        <v>0.13</v>
      </c>
      <c r="S24" s="4">
        <v>4.3999999999999997E-2</v>
      </c>
      <c r="T24" s="4">
        <v>1.9E-2</v>
      </c>
      <c r="U24" s="4">
        <v>0.17599999999999999</v>
      </c>
      <c r="V24" s="4">
        <v>0.03</v>
      </c>
      <c r="W24" s="4">
        <v>2.7E-2</v>
      </c>
      <c r="X24" s="4">
        <v>8.2000000000000007E-3</v>
      </c>
      <c r="Y24" s="4">
        <v>1.15E-2</v>
      </c>
      <c r="Z24" s="4">
        <v>3.8999999999999998E-3</v>
      </c>
      <c r="AA24" s="38"/>
      <c r="AB24" s="38"/>
      <c r="AC24" s="38"/>
      <c r="AD24" s="38"/>
      <c r="AE24" s="38"/>
      <c r="AG24" s="14">
        <v>2.5922999999999998</v>
      </c>
      <c r="AH24" s="14">
        <v>13.1472</v>
      </c>
      <c r="AI24" s="14">
        <v>0.35959999999999998</v>
      </c>
      <c r="AJ24" s="14">
        <v>10.142899999999999</v>
      </c>
      <c r="AK24" s="14">
        <v>0.50190000000000001</v>
      </c>
      <c r="AL24" s="14">
        <v>2.9752999999999998</v>
      </c>
      <c r="AM24" s="14">
        <v>49.3489</v>
      </c>
      <c r="AN24" s="14">
        <v>8.1047999999999991</v>
      </c>
      <c r="AO24" s="14">
        <v>11.3688</v>
      </c>
      <c r="AP24" s="14">
        <v>0.372</v>
      </c>
      <c r="AQ24" s="14">
        <f t="shared" si="0"/>
        <v>0.22545454545454546</v>
      </c>
      <c r="AR24" s="14">
        <v>0.34300000000000003</v>
      </c>
      <c r="AS24" s="14">
        <v>2.9000000000000001E-2</v>
      </c>
      <c r="AT24" s="14">
        <f t="shared" si="1"/>
        <v>2.521739130434783E-2</v>
      </c>
      <c r="AU24" s="14">
        <v>99.285799999999995</v>
      </c>
      <c r="AV24" s="14">
        <v>40.114400000000003</v>
      </c>
      <c r="AW24" s="14">
        <v>43.252299999999998</v>
      </c>
      <c r="AX24" s="14">
        <v>15.8096</v>
      </c>
      <c r="AY24" s="14">
        <v>3.32E-2</v>
      </c>
      <c r="AZ24" s="14">
        <v>1.72E-2</v>
      </c>
      <c r="BA24" s="14">
        <v>0.24399999999999999</v>
      </c>
      <c r="BB24" s="14">
        <v>0.30859999999999999</v>
      </c>
      <c r="BC24" s="14">
        <v>3.4700000000000002E-2</v>
      </c>
      <c r="BD24" s="14">
        <v>0.24579999999999999</v>
      </c>
      <c r="BE24" s="14">
        <v>100.0598</v>
      </c>
      <c r="BF24" s="14">
        <f t="shared" si="2"/>
        <v>0.82983657969993374</v>
      </c>
      <c r="BG24" s="13">
        <v>4.9800000000000004</v>
      </c>
      <c r="BH24" s="13">
        <v>0.32</v>
      </c>
      <c r="BI24" s="13">
        <v>0.51</v>
      </c>
      <c r="BJ24" s="13">
        <v>0.26</v>
      </c>
      <c r="BK24" s="13">
        <v>1680</v>
      </c>
      <c r="BL24" s="13">
        <v>47</v>
      </c>
      <c r="BM24" s="13">
        <v>32.58</v>
      </c>
      <c r="BN24" s="13">
        <v>0.8</v>
      </c>
      <c r="BO24" s="13">
        <v>383</v>
      </c>
      <c r="BP24" s="13">
        <v>14</v>
      </c>
      <c r="BQ24" s="13">
        <v>415</v>
      </c>
      <c r="BR24" s="13">
        <v>20</v>
      </c>
      <c r="BS24" s="13">
        <v>46.8</v>
      </c>
      <c r="BT24" s="13">
        <v>2</v>
      </c>
      <c r="BU24" s="13">
        <v>134</v>
      </c>
      <c r="BV24" s="13">
        <v>6.8</v>
      </c>
      <c r="BW24" s="13">
        <v>9.8800000000000008</v>
      </c>
      <c r="BX24" s="13">
        <v>0.49</v>
      </c>
      <c r="BY24" s="13">
        <v>383</v>
      </c>
      <c r="BZ24" s="13">
        <v>13</v>
      </c>
      <c r="CA24" s="13">
        <v>26.37</v>
      </c>
      <c r="CB24" s="13">
        <v>0.95</v>
      </c>
      <c r="CC24" s="13">
        <v>187.9</v>
      </c>
      <c r="CD24" s="13">
        <v>7.1</v>
      </c>
      <c r="CE24" s="13">
        <v>16.559999999999999</v>
      </c>
      <c r="CF24" s="13">
        <v>0.89</v>
      </c>
      <c r="CG24" s="13">
        <v>9.5000000000000001E-2</v>
      </c>
      <c r="CH24" s="13">
        <v>1.4E-2</v>
      </c>
      <c r="CI24" s="13">
        <v>125.5</v>
      </c>
      <c r="CJ24" s="13">
        <v>6.7</v>
      </c>
      <c r="CK24" s="13">
        <v>14.45</v>
      </c>
      <c r="CL24" s="13">
        <v>0.62</v>
      </c>
      <c r="CM24" s="13">
        <v>36.6</v>
      </c>
      <c r="CN24" s="13">
        <v>1.5</v>
      </c>
      <c r="CO24" s="13">
        <v>5.56</v>
      </c>
      <c r="CP24" s="13">
        <v>0.3</v>
      </c>
      <c r="CQ24" s="13">
        <v>26.8</v>
      </c>
      <c r="CR24" s="13">
        <v>1.3</v>
      </c>
      <c r="CS24" s="13">
        <v>6.08</v>
      </c>
      <c r="CT24" s="13">
        <v>0.4</v>
      </c>
      <c r="CU24" s="13">
        <v>2.0699999999999998</v>
      </c>
      <c r="CV24" s="13">
        <v>0.16</v>
      </c>
      <c r="CW24" s="13">
        <v>6.67</v>
      </c>
      <c r="CX24" s="13">
        <v>0.53</v>
      </c>
      <c r="CY24" s="13">
        <v>1.03</v>
      </c>
      <c r="CZ24" s="13">
        <v>0.11</v>
      </c>
      <c r="DA24" s="13">
        <v>5.18</v>
      </c>
      <c r="DB24" s="13">
        <v>0.38</v>
      </c>
      <c r="DC24" s="13">
        <v>0.99199999999999999</v>
      </c>
      <c r="DD24" s="13">
        <v>7.0000000000000007E-2</v>
      </c>
      <c r="DE24" s="13">
        <v>2.87</v>
      </c>
      <c r="DF24" s="13">
        <v>0.28000000000000003</v>
      </c>
      <c r="DG24" s="13">
        <v>0.36699999999999999</v>
      </c>
      <c r="DH24" s="13">
        <v>4.4999999999999998E-2</v>
      </c>
      <c r="DI24" s="13">
        <v>2.14</v>
      </c>
      <c r="DJ24" s="13">
        <v>0.23</v>
      </c>
      <c r="DK24" s="13">
        <v>0.29399999999999998</v>
      </c>
      <c r="DL24" s="13">
        <v>3.7999999999999999E-2</v>
      </c>
      <c r="DM24" s="13">
        <v>4.17</v>
      </c>
      <c r="DN24" s="13">
        <v>0.48</v>
      </c>
      <c r="DO24" s="13">
        <v>0.97099999999999997</v>
      </c>
      <c r="DP24" s="13">
        <v>8.8999999999999996E-2</v>
      </c>
      <c r="DQ24" s="13">
        <v>1.17</v>
      </c>
      <c r="DR24" s="13">
        <v>0.15</v>
      </c>
      <c r="DS24" s="13">
        <v>1.137</v>
      </c>
      <c r="DT24" s="13">
        <v>9.6000000000000002E-2</v>
      </c>
      <c r="DU24" s="13">
        <v>0.35699999999999998</v>
      </c>
      <c r="DV24" s="13">
        <v>4.8000000000000001E-2</v>
      </c>
      <c r="DW24" s="13">
        <v>69</v>
      </c>
      <c r="DX24" s="134">
        <v>-0.77</v>
      </c>
      <c r="DY24" s="130">
        <v>49.505000000000003</v>
      </c>
      <c r="DZ24" s="130">
        <v>2.9660000000000002</v>
      </c>
      <c r="EA24" s="130">
        <v>13.108000000000001</v>
      </c>
      <c r="EB24" s="130">
        <v>1.696</v>
      </c>
      <c r="EC24" s="130">
        <v>9.8119999999999994</v>
      </c>
      <c r="ED24" s="130">
        <v>0.375</v>
      </c>
      <c r="EE24" s="130">
        <v>8.4779999999999998</v>
      </c>
      <c r="EF24" s="130">
        <v>10.118</v>
      </c>
      <c r="EG24" s="130">
        <v>2.585</v>
      </c>
      <c r="EH24" s="130">
        <v>0.5</v>
      </c>
      <c r="EI24" s="130">
        <v>0.35899999999999999</v>
      </c>
      <c r="EJ24" s="130">
        <v>0</v>
      </c>
      <c r="EK24" s="130">
        <v>11.337999999999999</v>
      </c>
      <c r="EL24" s="130">
        <v>11.33</v>
      </c>
    </row>
    <row r="25" spans="1:142" x14ac:dyDescent="0.3">
      <c r="A25" s="5" t="s">
        <v>137</v>
      </c>
      <c r="B25" s="5">
        <v>65</v>
      </c>
      <c r="C25" s="5">
        <v>916</v>
      </c>
      <c r="D25" t="s">
        <v>149</v>
      </c>
      <c r="F25" s="22">
        <v>15.292</v>
      </c>
      <c r="G25" s="3">
        <v>121.2</v>
      </c>
      <c r="H25" s="3">
        <v>5.0999999999999996</v>
      </c>
      <c r="I25" s="3">
        <v>127.6</v>
      </c>
      <c r="J25" s="3">
        <v>6.1</v>
      </c>
      <c r="K25" s="4">
        <v>0.77</v>
      </c>
      <c r="L25" s="4">
        <v>0.18</v>
      </c>
      <c r="M25" s="4">
        <v>0.17</v>
      </c>
      <c r="N25" s="4">
        <v>0.13</v>
      </c>
      <c r="O25" s="4">
        <v>0.11899999999999999</v>
      </c>
      <c r="P25" s="4">
        <v>2.4E-2</v>
      </c>
      <c r="Q25" s="4">
        <v>1.45</v>
      </c>
      <c r="R25" s="4">
        <v>0.15</v>
      </c>
      <c r="S25" s="4">
        <v>2.8000000000000001E-2</v>
      </c>
      <c r="T25" s="4">
        <v>1.9E-2</v>
      </c>
      <c r="U25" s="4">
        <v>0.16300000000000001</v>
      </c>
      <c r="V25" s="4">
        <v>4.2000000000000003E-2</v>
      </c>
      <c r="W25" s="4">
        <v>2.6100000000000002E-2</v>
      </c>
      <c r="X25" s="4">
        <v>7.9000000000000008E-3</v>
      </c>
      <c r="Y25" s="4">
        <v>1.43E-2</v>
      </c>
      <c r="Z25" s="4">
        <v>5.0000000000000001E-3</v>
      </c>
      <c r="AA25" s="38"/>
      <c r="AB25" s="38"/>
      <c r="AC25" s="38"/>
      <c r="AD25" s="38"/>
      <c r="AE25" s="38"/>
      <c r="AG25" s="14">
        <v>2.3222999999999998</v>
      </c>
      <c r="AH25" s="14">
        <v>13.3927</v>
      </c>
      <c r="AI25" s="14">
        <v>0.29699999999999999</v>
      </c>
      <c r="AJ25" s="14">
        <v>11.249700000000001</v>
      </c>
      <c r="AK25" s="14">
        <v>0.51529999999999998</v>
      </c>
      <c r="AL25" s="14">
        <v>2.7199</v>
      </c>
      <c r="AM25" s="14">
        <v>50.150399999999998</v>
      </c>
      <c r="AN25" s="14">
        <v>6.4241999999999999</v>
      </c>
      <c r="AO25" s="14">
        <v>10.8733</v>
      </c>
      <c r="AP25" s="14">
        <v>0.32340000000000002</v>
      </c>
      <c r="AQ25" s="14">
        <f t="shared" si="0"/>
        <v>0.19600000000000004</v>
      </c>
      <c r="AR25" s="14">
        <v>0.27989999999999998</v>
      </c>
      <c r="AS25" s="14">
        <v>1.6899999999999998E-2</v>
      </c>
      <c r="AT25" s="14">
        <f t="shared" si="1"/>
        <v>1.4695652173913044E-2</v>
      </c>
      <c r="AU25" s="14">
        <v>98.564999999999998</v>
      </c>
      <c r="AV25" s="14">
        <v>40.247399999999999</v>
      </c>
      <c r="AW25" s="14">
        <v>43.808399999999999</v>
      </c>
      <c r="AX25" s="14">
        <v>16.956700000000001</v>
      </c>
      <c r="AY25" s="14">
        <v>2.87E-2</v>
      </c>
      <c r="AZ25" s="14">
        <v>1.1900000000000001E-2</v>
      </c>
      <c r="BA25" s="14">
        <v>0.27339999999999998</v>
      </c>
      <c r="BB25" s="14">
        <v>0.2301</v>
      </c>
      <c r="BC25" s="14">
        <v>3.5700000000000003E-2</v>
      </c>
      <c r="BD25" s="14">
        <v>0.23580000000000001</v>
      </c>
      <c r="BE25" s="14">
        <v>101.828</v>
      </c>
      <c r="BF25" s="14">
        <f t="shared" si="2"/>
        <v>0.8215961250028897</v>
      </c>
      <c r="BG25" s="13">
        <v>5.01</v>
      </c>
      <c r="BH25" s="13">
        <v>0.53</v>
      </c>
      <c r="BI25" s="13">
        <v>0.62</v>
      </c>
      <c r="BJ25" s="13">
        <v>0.36</v>
      </c>
      <c r="BK25" s="13">
        <v>1274</v>
      </c>
      <c r="BL25" s="13">
        <v>43</v>
      </c>
      <c r="BM25" s="13">
        <v>32.799999999999997</v>
      </c>
      <c r="BN25" s="13">
        <v>1.1000000000000001</v>
      </c>
      <c r="BO25" s="13">
        <v>316</v>
      </c>
      <c r="BP25" s="13">
        <v>13</v>
      </c>
      <c r="BQ25" s="13">
        <v>265</v>
      </c>
      <c r="BR25" s="13">
        <v>14</v>
      </c>
      <c r="BS25" s="13">
        <v>41.8</v>
      </c>
      <c r="BT25" s="13">
        <v>2.1</v>
      </c>
      <c r="BU25" s="13">
        <v>78.5</v>
      </c>
      <c r="BV25" s="13">
        <v>3.7</v>
      </c>
      <c r="BW25" s="13">
        <v>10.09</v>
      </c>
      <c r="BX25" s="13">
        <v>0.59</v>
      </c>
      <c r="BY25" s="13">
        <v>365</v>
      </c>
      <c r="BZ25" s="13">
        <v>20</v>
      </c>
      <c r="CA25" s="13">
        <v>24.1</v>
      </c>
      <c r="CB25" s="13">
        <v>1.1000000000000001</v>
      </c>
      <c r="CC25" s="13">
        <v>150.30000000000001</v>
      </c>
      <c r="CD25" s="13">
        <v>7.1</v>
      </c>
      <c r="CE25" s="13">
        <v>15.63</v>
      </c>
      <c r="CF25" s="13">
        <v>0.86</v>
      </c>
      <c r="CG25" s="13">
        <v>0.104</v>
      </c>
      <c r="CH25" s="13">
        <v>2.1999999999999999E-2</v>
      </c>
      <c r="CI25" s="13">
        <v>127.2</v>
      </c>
      <c r="CJ25" s="13">
        <v>6.4</v>
      </c>
      <c r="CK25" s="13">
        <v>14.44</v>
      </c>
      <c r="CL25" s="13">
        <v>0.76</v>
      </c>
      <c r="CM25" s="13">
        <v>34.299999999999997</v>
      </c>
      <c r="CN25" s="13">
        <v>1.1000000000000001</v>
      </c>
      <c r="CO25" s="13">
        <v>4.92</v>
      </c>
      <c r="CP25" s="13">
        <v>0.28000000000000003</v>
      </c>
      <c r="CQ25" s="13">
        <v>24</v>
      </c>
      <c r="CR25" s="13">
        <v>1.4</v>
      </c>
      <c r="CS25" s="13">
        <v>6.03</v>
      </c>
      <c r="CT25" s="13">
        <v>0.55000000000000004</v>
      </c>
      <c r="CU25" s="13">
        <v>1.94</v>
      </c>
      <c r="CV25" s="13">
        <v>0.14000000000000001</v>
      </c>
      <c r="CW25" s="13">
        <v>6.01</v>
      </c>
      <c r="CX25" s="13">
        <v>0.69</v>
      </c>
      <c r="CY25" s="13">
        <v>0.86599999999999999</v>
      </c>
      <c r="CZ25" s="13">
        <v>8.6999999999999994E-2</v>
      </c>
      <c r="DA25" s="13">
        <v>4.8600000000000003</v>
      </c>
      <c r="DB25" s="13">
        <v>0.42</v>
      </c>
      <c r="DC25" s="13">
        <v>0.84399999999999997</v>
      </c>
      <c r="DD25" s="13">
        <v>6.5000000000000002E-2</v>
      </c>
      <c r="DE25" s="13">
        <v>2.72</v>
      </c>
      <c r="DF25" s="13">
        <v>0.23</v>
      </c>
      <c r="DG25" s="13">
        <v>0.3</v>
      </c>
      <c r="DH25" s="13">
        <v>4.2000000000000003E-2</v>
      </c>
      <c r="DI25" s="13">
        <v>2.0099999999999998</v>
      </c>
      <c r="DJ25" s="13">
        <v>0.25</v>
      </c>
      <c r="DK25" s="13">
        <v>0.27400000000000002</v>
      </c>
      <c r="DL25" s="13">
        <v>4.2000000000000003E-2</v>
      </c>
      <c r="DM25" s="13">
        <v>4.13</v>
      </c>
      <c r="DN25" s="13">
        <v>0.52</v>
      </c>
      <c r="DO25" s="13">
        <v>0.82</v>
      </c>
      <c r="DP25" s="13">
        <v>0.1</v>
      </c>
      <c r="DQ25" s="13">
        <v>1.0900000000000001</v>
      </c>
      <c r="DR25" s="13">
        <v>0.24</v>
      </c>
      <c r="DS25" s="13">
        <v>1.129</v>
      </c>
      <c r="DT25" s="13">
        <v>9.4E-2</v>
      </c>
      <c r="DU25" s="13">
        <v>0.312</v>
      </c>
      <c r="DV25" s="13">
        <v>6.4000000000000001E-2</v>
      </c>
      <c r="DW25" s="13">
        <v>72</v>
      </c>
      <c r="DX25" s="134">
        <v>-5</v>
      </c>
      <c r="DY25" s="130">
        <v>50.131</v>
      </c>
      <c r="DZ25" s="130">
        <v>2.617</v>
      </c>
      <c r="EA25" s="130">
        <v>12.887</v>
      </c>
      <c r="EB25" s="130">
        <v>1.696</v>
      </c>
      <c r="EC25" s="130">
        <v>9.81</v>
      </c>
      <c r="ED25" s="130">
        <v>0.33600000000000002</v>
      </c>
      <c r="EE25" s="130">
        <v>8.17</v>
      </c>
      <c r="EF25" s="130">
        <v>10.856</v>
      </c>
      <c r="EG25" s="130">
        <v>2.2349999999999999</v>
      </c>
      <c r="EH25" s="130">
        <v>0.496</v>
      </c>
      <c r="EI25" s="130">
        <v>0.28599999999999998</v>
      </c>
      <c r="EJ25" s="130">
        <v>0</v>
      </c>
      <c r="EK25" s="130">
        <v>11.336</v>
      </c>
      <c r="EL25" s="130">
        <v>11.33</v>
      </c>
    </row>
    <row r="26" spans="1:142" x14ac:dyDescent="0.3">
      <c r="A26" s="5" t="s">
        <v>137</v>
      </c>
      <c r="B26" s="5">
        <v>65</v>
      </c>
      <c r="C26" s="5">
        <v>916</v>
      </c>
      <c r="D26" t="s">
        <v>150</v>
      </c>
      <c r="F26" s="22">
        <v>21.027000000000001</v>
      </c>
      <c r="G26" s="3">
        <v>131.9</v>
      </c>
      <c r="H26" s="3">
        <v>5.5</v>
      </c>
      <c r="I26" s="3">
        <v>91.5</v>
      </c>
      <c r="J26" s="3">
        <v>5.0999999999999996</v>
      </c>
      <c r="K26" s="4">
        <v>0.93</v>
      </c>
      <c r="L26" s="4">
        <v>0.16</v>
      </c>
      <c r="M26" s="4">
        <v>0.11799999999999999</v>
      </c>
      <c r="N26" s="4">
        <v>8.8999999999999996E-2</v>
      </c>
      <c r="O26" s="4">
        <v>0.1</v>
      </c>
      <c r="P26" s="4">
        <v>2.4E-2</v>
      </c>
      <c r="Q26" s="4">
        <v>1.546</v>
      </c>
      <c r="R26" s="4">
        <v>9.0999999999999998E-2</v>
      </c>
      <c r="S26" s="4">
        <v>5.1999999999999998E-2</v>
      </c>
      <c r="T26" s="4">
        <v>1.6E-2</v>
      </c>
      <c r="U26" s="4">
        <v>0.19900000000000001</v>
      </c>
      <c r="V26" s="4">
        <v>0.04</v>
      </c>
      <c r="W26" s="4">
        <v>2.4199999999999999E-2</v>
      </c>
      <c r="X26" s="4">
        <v>8.8000000000000005E-3</v>
      </c>
      <c r="Y26" s="4">
        <v>2.4299999999999999E-2</v>
      </c>
      <c r="Z26" s="4">
        <v>8.0000000000000002E-3</v>
      </c>
      <c r="AA26" s="38"/>
      <c r="AB26" s="38"/>
      <c r="AC26" s="38"/>
      <c r="AD26" s="38"/>
      <c r="AE26" s="38"/>
      <c r="AG26" s="14">
        <v>2.3039000000000001</v>
      </c>
      <c r="AH26" s="14">
        <v>14.055300000000001</v>
      </c>
      <c r="AI26" s="14">
        <v>0.3468</v>
      </c>
      <c r="AJ26" s="14">
        <v>11.797700000000001</v>
      </c>
      <c r="AK26" s="14">
        <v>0.59240000000000004</v>
      </c>
      <c r="AL26" s="14">
        <v>2.9081000000000001</v>
      </c>
      <c r="AM26" s="14">
        <v>50.986899999999999</v>
      </c>
      <c r="AN26" s="14">
        <v>6.5753000000000004</v>
      </c>
      <c r="AO26" s="14">
        <v>7.7301000000000002</v>
      </c>
      <c r="AP26" s="14">
        <v>0.30669999999999997</v>
      </c>
      <c r="AQ26" s="14">
        <f t="shared" si="0"/>
        <v>0.18587878787878787</v>
      </c>
      <c r="AR26" s="14">
        <v>0.2591</v>
      </c>
      <c r="AS26" s="14">
        <v>1.6199999999999999E-2</v>
      </c>
      <c r="AT26" s="14">
        <f t="shared" si="1"/>
        <v>1.4086956521739131E-2</v>
      </c>
      <c r="AU26" s="14">
        <v>97.878699999999995</v>
      </c>
      <c r="AV26" s="14">
        <v>40.576900000000002</v>
      </c>
      <c r="AW26" s="14">
        <v>47.844499999999996</v>
      </c>
      <c r="AX26" s="14">
        <v>11.616</v>
      </c>
      <c r="AY26" s="14">
        <v>4.0300000000000002E-2</v>
      </c>
      <c r="AZ26" s="14">
        <v>9.2999999999999992E-3</v>
      </c>
      <c r="BA26" s="14">
        <v>0.25629999999999997</v>
      </c>
      <c r="BB26" s="14">
        <v>0.42649999999999999</v>
      </c>
      <c r="BC26" s="14">
        <v>8.3500000000000005E-2</v>
      </c>
      <c r="BD26" s="14">
        <v>0.16</v>
      </c>
      <c r="BE26" s="14">
        <v>101.0133</v>
      </c>
      <c r="BF26" s="14">
        <f t="shared" si="2"/>
        <v>0.88012444700957393</v>
      </c>
      <c r="BG26" s="13">
        <v>4.3600000000000003</v>
      </c>
      <c r="BH26" s="13">
        <v>0.45</v>
      </c>
      <c r="BI26" s="13">
        <v>0.92</v>
      </c>
      <c r="BJ26" s="13">
        <v>0.45</v>
      </c>
      <c r="BK26" s="13">
        <v>1524</v>
      </c>
      <c r="BL26" s="13">
        <v>64</v>
      </c>
      <c r="BM26" s="13">
        <v>32.799999999999997</v>
      </c>
      <c r="BN26" s="13">
        <v>1.2</v>
      </c>
      <c r="BO26" s="13">
        <v>313</v>
      </c>
      <c r="BP26" s="13">
        <v>14</v>
      </c>
      <c r="BQ26" s="13">
        <v>285</v>
      </c>
      <c r="BR26" s="13">
        <v>17</v>
      </c>
      <c r="BS26" s="13">
        <v>35.6</v>
      </c>
      <c r="BT26" s="13">
        <v>1.5</v>
      </c>
      <c r="BU26" s="13">
        <v>121.5</v>
      </c>
      <c r="BV26" s="13">
        <v>6.6</v>
      </c>
      <c r="BW26" s="13">
        <v>10.63</v>
      </c>
      <c r="BX26" s="13">
        <v>0.64</v>
      </c>
      <c r="BY26" s="13">
        <v>385</v>
      </c>
      <c r="BZ26" s="13">
        <v>16</v>
      </c>
      <c r="CA26" s="13">
        <v>24.3</v>
      </c>
      <c r="CB26" s="13">
        <v>1.1000000000000001</v>
      </c>
      <c r="CC26" s="13">
        <v>167.1</v>
      </c>
      <c r="CD26" s="13">
        <v>7.6</v>
      </c>
      <c r="CE26" s="13">
        <v>17.059999999999999</v>
      </c>
      <c r="CF26" s="13">
        <v>0.95</v>
      </c>
      <c r="CG26" s="13">
        <v>0.11700000000000001</v>
      </c>
      <c r="CH26" s="13">
        <v>1.4999999999999999E-2</v>
      </c>
      <c r="CI26" s="13">
        <v>136.19999999999999</v>
      </c>
      <c r="CJ26" s="13">
        <v>8.6</v>
      </c>
      <c r="CK26" s="13">
        <v>14.58</v>
      </c>
      <c r="CL26" s="13">
        <v>0.62</v>
      </c>
      <c r="CM26" s="13">
        <v>36.200000000000003</v>
      </c>
      <c r="CN26" s="13">
        <v>1.3</v>
      </c>
      <c r="CO26" s="13">
        <v>5.17</v>
      </c>
      <c r="CP26" s="13">
        <v>0.22</v>
      </c>
      <c r="CQ26" s="13">
        <v>24.6</v>
      </c>
      <c r="CR26" s="13">
        <v>1.4</v>
      </c>
      <c r="CS26" s="13">
        <v>6.44</v>
      </c>
      <c r="CT26" s="13">
        <v>0.72</v>
      </c>
      <c r="CU26" s="13">
        <v>2.0499999999999998</v>
      </c>
      <c r="CV26" s="13">
        <v>0.15</v>
      </c>
      <c r="CW26" s="13">
        <v>6.17</v>
      </c>
      <c r="CX26" s="13">
        <v>0.46</v>
      </c>
      <c r="CY26" s="13">
        <v>0.94399999999999995</v>
      </c>
      <c r="CZ26" s="13">
        <v>6.9000000000000006E-2</v>
      </c>
      <c r="DA26" s="13">
        <v>5.0599999999999996</v>
      </c>
      <c r="DB26" s="13">
        <v>0.36</v>
      </c>
      <c r="DC26" s="13">
        <v>0.95899999999999996</v>
      </c>
      <c r="DD26" s="13">
        <v>6.2E-2</v>
      </c>
      <c r="DE26" s="13">
        <v>2.5499999999999998</v>
      </c>
      <c r="DF26" s="13">
        <v>0.25</v>
      </c>
      <c r="DG26" s="13">
        <v>0.35499999999999998</v>
      </c>
      <c r="DH26" s="13">
        <v>4.7E-2</v>
      </c>
      <c r="DI26" s="13">
        <v>1.86</v>
      </c>
      <c r="DJ26" s="13">
        <v>0.19</v>
      </c>
      <c r="DK26" s="13">
        <v>0.252</v>
      </c>
      <c r="DL26" s="13">
        <v>5.0999999999999997E-2</v>
      </c>
      <c r="DM26" s="13">
        <v>4.41</v>
      </c>
      <c r="DN26" s="13">
        <v>0.44</v>
      </c>
      <c r="DO26" s="13">
        <v>1.03</v>
      </c>
      <c r="DP26" s="13">
        <v>0.14000000000000001</v>
      </c>
      <c r="DQ26" s="13">
        <v>1.33</v>
      </c>
      <c r="DR26" s="13">
        <v>0.2</v>
      </c>
      <c r="DS26" s="13">
        <v>1.24</v>
      </c>
      <c r="DT26" s="13">
        <v>0.13</v>
      </c>
      <c r="DU26" s="13">
        <v>0.371</v>
      </c>
      <c r="DV26" s="13">
        <v>5.7000000000000002E-2</v>
      </c>
      <c r="DW26" s="13">
        <v>75</v>
      </c>
      <c r="DX26" s="134">
        <v>-23.79</v>
      </c>
      <c r="DY26" s="130">
        <v>49.026000000000003</v>
      </c>
      <c r="DZ26" s="130">
        <v>2.3570000000000002</v>
      </c>
      <c r="EA26" s="130">
        <v>11.393000000000001</v>
      </c>
      <c r="EB26" s="130">
        <v>1.6830000000000001</v>
      </c>
      <c r="EC26" s="130">
        <v>9.8149999999999995</v>
      </c>
      <c r="ED26" s="130">
        <v>0.315</v>
      </c>
      <c r="EE26" s="130">
        <v>12.682</v>
      </c>
      <c r="EF26" s="130">
        <v>9.6940000000000008</v>
      </c>
      <c r="EG26" s="130">
        <v>1.8680000000000001</v>
      </c>
      <c r="EH26" s="130">
        <v>0.48</v>
      </c>
      <c r="EI26" s="130">
        <v>0.28100000000000003</v>
      </c>
      <c r="EJ26" s="130">
        <v>0</v>
      </c>
      <c r="EK26" s="130">
        <v>11.33</v>
      </c>
      <c r="EL26" s="130">
        <v>11.33</v>
      </c>
    </row>
    <row r="27" spans="1:142" x14ac:dyDescent="0.3">
      <c r="A27" s="5" t="s">
        <v>137</v>
      </c>
      <c r="B27" s="5">
        <v>65</v>
      </c>
      <c r="C27" s="5">
        <v>908</v>
      </c>
      <c r="D27" t="s">
        <v>151</v>
      </c>
      <c r="F27" s="22">
        <v>21.434999999999999</v>
      </c>
      <c r="G27" s="3">
        <v>137.30000000000001</v>
      </c>
      <c r="H27" s="3">
        <v>4.5999999999999996</v>
      </c>
      <c r="I27" s="3">
        <v>139</v>
      </c>
      <c r="J27" s="3">
        <v>6.3</v>
      </c>
      <c r="K27" s="4">
        <v>0.8</v>
      </c>
      <c r="L27" s="4">
        <v>0.15</v>
      </c>
      <c r="M27" s="4">
        <v>0.18</v>
      </c>
      <c r="N27" s="4">
        <v>0.11</v>
      </c>
      <c r="O27" s="4">
        <v>0.113</v>
      </c>
      <c r="P27" s="4">
        <v>3.1E-2</v>
      </c>
      <c r="Q27" s="4">
        <v>1.43</v>
      </c>
      <c r="R27" s="4">
        <v>0.11</v>
      </c>
      <c r="S27" s="4">
        <v>2.9000000000000001E-2</v>
      </c>
      <c r="T27" s="4">
        <v>1.4999999999999999E-2</v>
      </c>
      <c r="U27" s="4">
        <v>0.186</v>
      </c>
      <c r="V27" s="4">
        <v>4.8000000000000001E-2</v>
      </c>
      <c r="W27" s="4">
        <v>2.53E-2</v>
      </c>
      <c r="X27" s="4">
        <v>8.5000000000000006E-3</v>
      </c>
      <c r="Y27" s="4">
        <v>1.77E-2</v>
      </c>
      <c r="Z27" s="4">
        <v>5.7000000000000002E-3</v>
      </c>
      <c r="AA27" s="38"/>
      <c r="AB27" s="38"/>
      <c r="AC27" s="38"/>
      <c r="AD27" s="38"/>
      <c r="AE27" s="38"/>
      <c r="AG27" s="14">
        <v>2.2023000000000001</v>
      </c>
      <c r="AH27" s="14">
        <v>12.241099999999999</v>
      </c>
      <c r="AI27" s="14">
        <v>0.29049999999999998</v>
      </c>
      <c r="AJ27" s="14">
        <v>10.978999999999999</v>
      </c>
      <c r="AK27" s="14">
        <v>0.48089999999999999</v>
      </c>
      <c r="AL27" s="14">
        <v>2.6745999999999999</v>
      </c>
      <c r="AM27" s="14">
        <v>48.716799999999999</v>
      </c>
      <c r="AN27" s="14">
        <v>8.2043999999999997</v>
      </c>
      <c r="AO27" s="14">
        <v>11.464600000000001</v>
      </c>
      <c r="AP27" s="14">
        <v>0.28810000000000002</v>
      </c>
      <c r="AQ27" s="14">
        <f t="shared" si="0"/>
        <v>0.17460606060606063</v>
      </c>
      <c r="AR27" s="14">
        <v>0.25600000000000001</v>
      </c>
      <c r="AS27" s="14">
        <v>1.8700000000000001E-2</v>
      </c>
      <c r="AT27" s="14">
        <f t="shared" si="1"/>
        <v>1.6260869565217394E-2</v>
      </c>
      <c r="AU27" s="14">
        <v>97.816900000000004</v>
      </c>
      <c r="AV27" s="14">
        <v>40.891100000000002</v>
      </c>
      <c r="AW27" s="14">
        <v>47.563699999999997</v>
      </c>
      <c r="AX27" s="14">
        <v>12.028499999999999</v>
      </c>
      <c r="AY27" s="14">
        <v>4.2700000000000002E-2</v>
      </c>
      <c r="AZ27" s="14">
        <v>1.0500000000000001E-2</v>
      </c>
      <c r="BA27" s="14">
        <v>0.25119999999999998</v>
      </c>
      <c r="BB27" s="14">
        <v>0.4163</v>
      </c>
      <c r="BC27" s="14">
        <v>7.3499999999999996E-2</v>
      </c>
      <c r="BD27" s="14">
        <v>0.1371</v>
      </c>
      <c r="BE27" s="14">
        <v>101.41459999999999</v>
      </c>
      <c r="BF27" s="14">
        <f t="shared" si="2"/>
        <v>0.87575462354423095</v>
      </c>
      <c r="BG27" s="13">
        <v>4.66</v>
      </c>
      <c r="BH27" s="13">
        <v>0.42</v>
      </c>
      <c r="BI27" s="13">
        <v>1.36</v>
      </c>
      <c r="BJ27" s="13">
        <v>0.69</v>
      </c>
      <c r="BK27" s="13">
        <v>1141</v>
      </c>
      <c r="BL27" s="13">
        <v>48</v>
      </c>
      <c r="BM27" s="13">
        <v>32.4</v>
      </c>
      <c r="BN27" s="13">
        <v>1.1000000000000001</v>
      </c>
      <c r="BO27" s="13">
        <v>299.5</v>
      </c>
      <c r="BP27" s="13">
        <v>8.6999999999999993</v>
      </c>
      <c r="BQ27" s="13">
        <v>921</v>
      </c>
      <c r="BR27" s="13">
        <v>31</v>
      </c>
      <c r="BS27" s="13">
        <v>61.9</v>
      </c>
      <c r="BT27" s="13">
        <v>2.5</v>
      </c>
      <c r="BU27" s="13">
        <v>225</v>
      </c>
      <c r="BV27" s="13">
        <v>10</v>
      </c>
      <c r="BW27" s="13">
        <v>9.6999999999999993</v>
      </c>
      <c r="BX27" s="13">
        <v>0.54</v>
      </c>
      <c r="BY27" s="13">
        <v>339.5</v>
      </c>
      <c r="BZ27" s="13">
        <v>8.6</v>
      </c>
      <c r="CA27" s="13">
        <v>24.36</v>
      </c>
      <c r="CB27" s="13">
        <v>0.86</v>
      </c>
      <c r="CC27" s="13">
        <v>137.69999999999999</v>
      </c>
      <c r="CD27" s="13">
        <v>4.5999999999999996</v>
      </c>
      <c r="CE27" s="13">
        <v>17.260000000000002</v>
      </c>
      <c r="CF27" s="13">
        <v>0.83</v>
      </c>
      <c r="CG27" s="13">
        <v>9.7000000000000003E-2</v>
      </c>
      <c r="CH27" s="13">
        <v>1.9E-2</v>
      </c>
      <c r="CI27" s="13">
        <v>122.3</v>
      </c>
      <c r="CJ27" s="13">
        <v>7.6</v>
      </c>
      <c r="CK27" s="13">
        <v>13.81</v>
      </c>
      <c r="CL27" s="13">
        <v>0.53</v>
      </c>
      <c r="CM27" s="13">
        <v>34.6</v>
      </c>
      <c r="CN27" s="13">
        <v>1.4</v>
      </c>
      <c r="CO27" s="13">
        <v>4.84</v>
      </c>
      <c r="CP27" s="13">
        <v>0.28000000000000003</v>
      </c>
      <c r="CQ27" s="13">
        <v>23.5</v>
      </c>
      <c r="CR27" s="13">
        <v>1.4</v>
      </c>
      <c r="CS27" s="13">
        <v>5.85</v>
      </c>
      <c r="CT27" s="13">
        <v>0.53</v>
      </c>
      <c r="CU27" s="13">
        <v>1.84</v>
      </c>
      <c r="CV27" s="13">
        <v>0.2</v>
      </c>
      <c r="CW27" s="13">
        <v>6.12</v>
      </c>
      <c r="CX27" s="13">
        <v>0.56000000000000005</v>
      </c>
      <c r="CY27" s="13">
        <v>0.77800000000000002</v>
      </c>
      <c r="CZ27" s="13">
        <v>6.2E-2</v>
      </c>
      <c r="DA27" s="13">
        <v>4.9000000000000004</v>
      </c>
      <c r="DB27" s="13">
        <v>0.41</v>
      </c>
      <c r="DC27" s="13">
        <v>0.94399999999999995</v>
      </c>
      <c r="DD27" s="13">
        <v>7.5999999999999998E-2</v>
      </c>
      <c r="DE27" s="13">
        <v>2.4900000000000002</v>
      </c>
      <c r="DF27" s="13">
        <v>0.21</v>
      </c>
      <c r="DG27" s="13">
        <v>0.33400000000000002</v>
      </c>
      <c r="DH27" s="13">
        <v>2.8000000000000001E-2</v>
      </c>
      <c r="DI27" s="13">
        <v>1.98</v>
      </c>
      <c r="DJ27" s="13">
        <v>0.25</v>
      </c>
      <c r="DK27" s="13">
        <v>0.21</v>
      </c>
      <c r="DL27" s="13">
        <v>0.05</v>
      </c>
      <c r="DM27" s="13">
        <v>3.75</v>
      </c>
      <c r="DN27" s="13">
        <v>0.51</v>
      </c>
      <c r="DO27" s="13">
        <v>1.02</v>
      </c>
      <c r="DP27" s="13">
        <v>0.11</v>
      </c>
      <c r="DQ27" s="13">
        <v>1.1000000000000001</v>
      </c>
      <c r="DR27" s="13">
        <v>0.16</v>
      </c>
      <c r="DS27" s="13">
        <v>1.1200000000000001</v>
      </c>
      <c r="DT27" s="13">
        <v>0.12</v>
      </c>
      <c r="DU27" s="13">
        <v>0.34899999999999998</v>
      </c>
      <c r="DV27" s="13">
        <v>4.2999999999999997E-2</v>
      </c>
      <c r="DW27" s="13">
        <v>78</v>
      </c>
      <c r="DX27" s="134">
        <v>-9.81</v>
      </c>
      <c r="DY27" s="130">
        <v>48.850999999999999</v>
      </c>
      <c r="DZ27" s="130">
        <v>2.484</v>
      </c>
      <c r="EA27" s="130">
        <v>11.371</v>
      </c>
      <c r="EB27" s="130">
        <v>1.73</v>
      </c>
      <c r="EC27" s="130">
        <v>9.7759999999999998</v>
      </c>
      <c r="ED27" s="130">
        <v>0.29499999999999998</v>
      </c>
      <c r="EE27" s="130">
        <v>12.005000000000001</v>
      </c>
      <c r="EF27" s="130">
        <v>10.260999999999999</v>
      </c>
      <c r="EG27" s="130">
        <v>2.0459999999999998</v>
      </c>
      <c r="EH27" s="130">
        <v>0.44700000000000001</v>
      </c>
      <c r="EI27" s="130">
        <v>0.27</v>
      </c>
      <c r="EJ27" s="130">
        <v>0</v>
      </c>
      <c r="EK27" s="130">
        <v>11.333</v>
      </c>
      <c r="EL27" s="130">
        <v>11.33</v>
      </c>
    </row>
    <row r="28" spans="1:142" x14ac:dyDescent="0.3">
      <c r="A28" s="5" t="s">
        <v>137</v>
      </c>
      <c r="B28" s="5">
        <v>65</v>
      </c>
      <c r="C28" s="5">
        <v>910</v>
      </c>
      <c r="D28" t="s">
        <v>152</v>
      </c>
      <c r="F28" s="22">
        <v>20.62</v>
      </c>
      <c r="G28" s="3">
        <v>129.19999999999999</v>
      </c>
      <c r="H28" s="3">
        <v>8.9</v>
      </c>
      <c r="I28" s="3">
        <v>121.4</v>
      </c>
      <c r="J28" s="3">
        <v>5</v>
      </c>
      <c r="K28" s="4">
        <v>0.65</v>
      </c>
      <c r="L28" s="4">
        <v>0.11</v>
      </c>
      <c r="M28" s="4">
        <v>0.15</v>
      </c>
      <c r="N28" s="4">
        <v>0.15</v>
      </c>
      <c r="O28" s="4">
        <v>8.6999999999999994E-2</v>
      </c>
      <c r="P28" s="4">
        <v>2.7E-2</v>
      </c>
      <c r="Q28" s="4">
        <v>1.331</v>
      </c>
      <c r="R28" s="4">
        <v>9.1999999999999998E-2</v>
      </c>
      <c r="S28" s="4">
        <v>3.1E-2</v>
      </c>
      <c r="T28" s="4">
        <v>1.6E-2</v>
      </c>
      <c r="U28" s="4">
        <v>0.13100000000000001</v>
      </c>
      <c r="V28" s="4">
        <v>2.7E-2</v>
      </c>
      <c r="W28" s="4">
        <v>1.43E-2</v>
      </c>
      <c r="X28" s="4">
        <v>6.1999999999999998E-3</v>
      </c>
      <c r="Y28" s="4">
        <v>9.2999999999999992E-3</v>
      </c>
      <c r="Z28" s="4">
        <v>3.7000000000000002E-3</v>
      </c>
      <c r="AA28" s="38"/>
      <c r="AB28" s="38"/>
      <c r="AC28" s="38"/>
      <c r="AD28" s="38"/>
      <c r="AE28" s="38"/>
      <c r="AG28" s="14">
        <v>2.0135000000000001</v>
      </c>
      <c r="AH28" s="14">
        <v>12.8874</v>
      </c>
      <c r="AI28" s="14">
        <v>0.28670000000000001</v>
      </c>
      <c r="AJ28" s="14">
        <v>12.633699999999999</v>
      </c>
      <c r="AK28" s="14">
        <v>0.37369999999999998</v>
      </c>
      <c r="AL28" s="14">
        <v>2.4365999999999999</v>
      </c>
      <c r="AM28" s="14">
        <v>49.510199999999998</v>
      </c>
      <c r="AN28" s="14">
        <v>7.2042000000000002</v>
      </c>
      <c r="AO28" s="14">
        <v>9.5411999999999999</v>
      </c>
      <c r="AP28" s="14">
        <v>0.29320000000000002</v>
      </c>
      <c r="AQ28" s="14">
        <f t="shared" si="0"/>
        <v>0.17769696969696971</v>
      </c>
      <c r="AR28" s="14">
        <v>0.1047</v>
      </c>
      <c r="AS28" s="14">
        <v>1.0800000000000001E-2</v>
      </c>
      <c r="AT28" s="14">
        <f t="shared" si="1"/>
        <v>9.3913043478260887E-3</v>
      </c>
      <c r="AU28" s="14">
        <v>97.2958</v>
      </c>
      <c r="AV28" s="14">
        <v>40.784300000000002</v>
      </c>
      <c r="AW28" s="14">
        <v>46.006900000000002</v>
      </c>
      <c r="AX28" s="14">
        <v>14.242599999999999</v>
      </c>
      <c r="AY28" s="14">
        <v>3.9300000000000002E-2</v>
      </c>
      <c r="AZ28" s="14">
        <v>1.6799999999999999E-2</v>
      </c>
      <c r="BA28" s="14">
        <v>0.28270000000000001</v>
      </c>
      <c r="BB28" s="14">
        <v>0.35360000000000003</v>
      </c>
      <c r="BC28" s="14">
        <v>5.3499999999999999E-2</v>
      </c>
      <c r="BD28" s="14">
        <v>0.24579999999999999</v>
      </c>
      <c r="BE28" s="14">
        <v>102.02549999999999</v>
      </c>
      <c r="BF28" s="14">
        <f t="shared" si="2"/>
        <v>0.85202724931341989</v>
      </c>
      <c r="BG28" s="13">
        <v>4.41</v>
      </c>
      <c r="BH28" s="13">
        <v>0.5</v>
      </c>
      <c r="BI28" s="13">
        <v>1.01</v>
      </c>
      <c r="BJ28" s="13">
        <v>0.6</v>
      </c>
      <c r="BK28" s="13">
        <v>1392</v>
      </c>
      <c r="BL28" s="13">
        <v>45</v>
      </c>
      <c r="BM28" s="13">
        <v>32.5</v>
      </c>
      <c r="BN28" s="13">
        <v>1.1000000000000001</v>
      </c>
      <c r="BO28" s="13">
        <v>315</v>
      </c>
      <c r="BP28" s="13">
        <v>12</v>
      </c>
      <c r="BQ28" s="13">
        <v>1390</v>
      </c>
      <c r="BR28" s="13">
        <v>480</v>
      </c>
      <c r="BS28" s="13">
        <v>44.9</v>
      </c>
      <c r="BT28" s="13">
        <v>2.5</v>
      </c>
      <c r="BU28" s="13">
        <v>132.30000000000001</v>
      </c>
      <c r="BV28" s="13">
        <v>8.6999999999999993</v>
      </c>
      <c r="BW28" s="13">
        <v>7.15</v>
      </c>
      <c r="BX28" s="13">
        <v>0.35</v>
      </c>
      <c r="BY28" s="13">
        <v>306</v>
      </c>
      <c r="BZ28" s="13">
        <v>13</v>
      </c>
      <c r="CA28" s="13">
        <v>24.78</v>
      </c>
      <c r="CB28" s="13">
        <v>0.94</v>
      </c>
      <c r="CC28" s="13">
        <v>128.80000000000001</v>
      </c>
      <c r="CD28" s="13">
        <v>4.5</v>
      </c>
      <c r="CE28" s="13">
        <v>11.44</v>
      </c>
      <c r="CF28" s="13">
        <v>0.64</v>
      </c>
      <c r="CG28" s="13">
        <v>7.4999999999999997E-2</v>
      </c>
      <c r="CH28" s="13">
        <v>1.6E-2</v>
      </c>
      <c r="CI28" s="13">
        <v>89.1</v>
      </c>
      <c r="CJ28" s="13">
        <v>4.5</v>
      </c>
      <c r="CK28" s="13">
        <v>10.199999999999999</v>
      </c>
      <c r="CL28" s="13">
        <v>0.43</v>
      </c>
      <c r="CM28" s="13">
        <v>25.3</v>
      </c>
      <c r="CN28" s="13">
        <v>1.2</v>
      </c>
      <c r="CO28" s="13">
        <v>3.92</v>
      </c>
      <c r="CP28" s="13">
        <v>0.24</v>
      </c>
      <c r="CQ28" s="13">
        <v>19.2</v>
      </c>
      <c r="CR28" s="13">
        <v>1.1000000000000001</v>
      </c>
      <c r="CS28" s="13">
        <v>5.23</v>
      </c>
      <c r="CT28" s="13">
        <v>0.53</v>
      </c>
      <c r="CU28" s="13">
        <v>1.73</v>
      </c>
      <c r="CV28" s="13">
        <v>0.15</v>
      </c>
      <c r="CW28" s="13">
        <v>5.88</v>
      </c>
      <c r="CX28" s="13">
        <v>0.63</v>
      </c>
      <c r="CY28" s="13">
        <v>0.83</v>
      </c>
      <c r="CZ28" s="13">
        <v>7.6999999999999999E-2</v>
      </c>
      <c r="DA28" s="13">
        <v>4.95</v>
      </c>
      <c r="DB28" s="13">
        <v>0.42</v>
      </c>
      <c r="DC28" s="13">
        <v>0.86099999999999999</v>
      </c>
      <c r="DD28" s="13">
        <v>6.7000000000000004E-2</v>
      </c>
      <c r="DE28" s="13">
        <v>2.44</v>
      </c>
      <c r="DF28" s="13">
        <v>0.26</v>
      </c>
      <c r="DG28" s="13">
        <v>0.33</v>
      </c>
      <c r="DH28" s="13">
        <v>3.7999999999999999E-2</v>
      </c>
      <c r="DI28" s="13">
        <v>2.14</v>
      </c>
      <c r="DJ28" s="13">
        <v>0.21</v>
      </c>
      <c r="DK28" s="13">
        <v>0.27800000000000002</v>
      </c>
      <c r="DL28" s="13">
        <v>4.8000000000000001E-2</v>
      </c>
      <c r="DM28" s="13">
        <v>3.21</v>
      </c>
      <c r="DN28" s="13">
        <v>0.47</v>
      </c>
      <c r="DO28" s="13">
        <v>0.77</v>
      </c>
      <c r="DP28" s="13">
        <v>0.12</v>
      </c>
      <c r="DQ28" s="13">
        <v>0.92</v>
      </c>
      <c r="DR28" s="13">
        <v>0.15</v>
      </c>
      <c r="DS28" s="13">
        <v>0.81399999999999995</v>
      </c>
      <c r="DT28" s="13">
        <v>9.2999999999999999E-2</v>
      </c>
      <c r="DU28" s="13">
        <v>0.245</v>
      </c>
      <c r="DV28" s="13">
        <v>4.3999999999999997E-2</v>
      </c>
      <c r="DW28" s="13">
        <v>81</v>
      </c>
      <c r="DX28" s="134">
        <v>-9.9499999999999993</v>
      </c>
      <c r="DY28" s="130">
        <v>49.347000000000001</v>
      </c>
      <c r="DZ28" s="130">
        <v>2.2519999999999998</v>
      </c>
      <c r="EA28" s="130">
        <v>11.909000000000001</v>
      </c>
      <c r="EB28" s="130">
        <v>1.7450000000000001</v>
      </c>
      <c r="EC28" s="130">
        <v>9.7639999999999993</v>
      </c>
      <c r="ED28" s="130">
        <v>0.311</v>
      </c>
      <c r="EE28" s="130">
        <v>10.000999999999999</v>
      </c>
      <c r="EF28" s="130">
        <v>11.738</v>
      </c>
      <c r="EG28" s="130">
        <v>1.861</v>
      </c>
      <c r="EH28" s="130">
        <v>0.34499999999999997</v>
      </c>
      <c r="EI28" s="130">
        <v>0.26500000000000001</v>
      </c>
      <c r="EJ28" s="130">
        <v>0</v>
      </c>
      <c r="EK28" s="130">
        <v>11.334</v>
      </c>
      <c r="EL28" s="130">
        <v>11.33</v>
      </c>
    </row>
    <row r="29" spans="1:142" x14ac:dyDescent="0.3">
      <c r="A29" s="5" t="s">
        <v>153</v>
      </c>
      <c r="B29" s="5">
        <v>50</v>
      </c>
      <c r="C29" s="5">
        <v>910</v>
      </c>
      <c r="D29" t="s">
        <v>156</v>
      </c>
      <c r="F29" s="22">
        <v>9.4541000000000004</v>
      </c>
      <c r="G29" s="3">
        <v>108.7</v>
      </c>
      <c r="H29" s="3">
        <v>5.9</v>
      </c>
      <c r="I29" s="3">
        <v>114.7</v>
      </c>
      <c r="J29" s="3">
        <v>5.9</v>
      </c>
      <c r="K29" s="4">
        <v>0.77</v>
      </c>
      <c r="L29" s="4">
        <v>0.22</v>
      </c>
      <c r="M29" s="4"/>
      <c r="N29" s="4"/>
      <c r="O29" s="4">
        <v>0.109</v>
      </c>
      <c r="P29" s="4">
        <v>5.8000000000000003E-2</v>
      </c>
      <c r="Q29" s="4">
        <v>1.52</v>
      </c>
      <c r="R29" s="4">
        <v>0.19</v>
      </c>
      <c r="S29" s="4"/>
      <c r="T29" s="4"/>
      <c r="U29" s="4">
        <v>0.127</v>
      </c>
      <c r="V29" s="4">
        <v>5.6000000000000001E-2</v>
      </c>
      <c r="W29" s="4">
        <v>1.7000000000000001E-2</v>
      </c>
      <c r="X29" s="4">
        <v>1.0999999999999999E-2</v>
      </c>
      <c r="Y29" s="4">
        <v>1.4E-2</v>
      </c>
      <c r="Z29" s="4">
        <v>1.0999999999999999E-2</v>
      </c>
      <c r="AA29" s="38"/>
      <c r="AB29" s="38"/>
      <c r="AC29" s="38"/>
      <c r="AD29" s="38"/>
      <c r="AE29" s="38"/>
      <c r="AG29" s="14">
        <v>2.0853000000000002</v>
      </c>
      <c r="AH29" s="14">
        <v>13.4299</v>
      </c>
      <c r="AI29" s="14">
        <v>0.25729999999999997</v>
      </c>
      <c r="AJ29" s="14">
        <v>11.6873</v>
      </c>
      <c r="AK29" s="14">
        <v>0.41880000000000001</v>
      </c>
      <c r="AL29" s="14">
        <v>2.4228000000000001</v>
      </c>
      <c r="AM29" s="14">
        <v>50.574599999999997</v>
      </c>
      <c r="AN29" s="14">
        <v>7.1848000000000001</v>
      </c>
      <c r="AO29" s="14">
        <v>9.3821999999999992</v>
      </c>
      <c r="AP29" s="14">
        <v>0.34889999999999999</v>
      </c>
      <c r="AQ29" s="14">
        <f t="shared" si="0"/>
        <v>0.21145454545454545</v>
      </c>
      <c r="AR29" s="14">
        <v>0.26050000000000001</v>
      </c>
      <c r="AS29" s="14">
        <v>2.0299999999999999E-2</v>
      </c>
      <c r="AT29" s="14">
        <f t="shared" si="1"/>
        <v>1.7652173913043478E-2</v>
      </c>
      <c r="AU29" s="14">
        <v>98.072699999999998</v>
      </c>
      <c r="AV29" s="14">
        <v>41.578600000000002</v>
      </c>
      <c r="AW29" s="14">
        <v>48.162100000000002</v>
      </c>
      <c r="AX29" s="14">
        <v>11.9016</v>
      </c>
      <c r="AY29" s="14">
        <v>3.7699999999999997E-2</v>
      </c>
      <c r="AZ29" s="14">
        <v>6.7999999999999996E-3</v>
      </c>
      <c r="BA29" s="14">
        <v>0.23130000000000001</v>
      </c>
      <c r="BB29" s="14">
        <v>0.41389999999999999</v>
      </c>
      <c r="BC29" s="14">
        <v>7.9000000000000001E-2</v>
      </c>
      <c r="BD29" s="14">
        <v>0.1787</v>
      </c>
      <c r="BE29" s="14">
        <v>102.58969999999999</v>
      </c>
      <c r="BF29" s="14">
        <f t="shared" si="2"/>
        <v>0.878247272080796</v>
      </c>
      <c r="BG29" s="13">
        <v>4.63</v>
      </c>
      <c r="BH29" s="13">
        <v>0.68</v>
      </c>
      <c r="BI29" s="13">
        <v>0.22</v>
      </c>
      <c r="BJ29" s="13">
        <v>0.44</v>
      </c>
      <c r="BK29" s="13">
        <v>1067</v>
      </c>
      <c r="BL29" s="13">
        <v>34</v>
      </c>
      <c r="BM29" s="13">
        <v>30.1</v>
      </c>
      <c r="BN29" s="13">
        <v>1.8</v>
      </c>
      <c r="BO29" s="13">
        <v>299</v>
      </c>
      <c r="BP29" s="13">
        <v>17</v>
      </c>
      <c r="BQ29" s="13">
        <v>414</v>
      </c>
      <c r="BR29" s="13">
        <v>26</v>
      </c>
      <c r="BS29" s="13">
        <v>37.700000000000003</v>
      </c>
      <c r="BT29" s="13">
        <v>2.9</v>
      </c>
      <c r="BU29" s="13">
        <v>104.8</v>
      </c>
      <c r="BV29" s="13">
        <v>7.9</v>
      </c>
      <c r="BW29" s="13">
        <v>7.99</v>
      </c>
      <c r="BX29" s="13">
        <v>0.75</v>
      </c>
      <c r="BY29" s="13">
        <v>328</v>
      </c>
      <c r="BZ29" s="13">
        <v>21</v>
      </c>
      <c r="CA29" s="13">
        <v>23.5</v>
      </c>
      <c r="CB29" s="13">
        <v>1.6</v>
      </c>
      <c r="CC29" s="13">
        <v>130.69999999999999</v>
      </c>
      <c r="CD29" s="13">
        <v>8.4</v>
      </c>
      <c r="CE29" s="13">
        <v>12.4</v>
      </c>
      <c r="CF29" s="13">
        <v>1.5</v>
      </c>
      <c r="CI29" s="13">
        <v>97.1</v>
      </c>
      <c r="CJ29" s="13">
        <v>7.8</v>
      </c>
      <c r="CK29" s="13">
        <v>10.8</v>
      </c>
      <c r="CL29" s="13">
        <v>0.63</v>
      </c>
      <c r="CM29" s="13">
        <v>27</v>
      </c>
      <c r="CN29" s="13">
        <v>1.4</v>
      </c>
      <c r="CO29" s="13">
        <v>3.98</v>
      </c>
      <c r="CP29" s="13">
        <v>0.38</v>
      </c>
      <c r="CQ29" s="13">
        <v>19.2</v>
      </c>
      <c r="CR29" s="13">
        <v>1.8</v>
      </c>
      <c r="CS29" s="13">
        <v>5.31</v>
      </c>
      <c r="CT29" s="13">
        <v>0.87</v>
      </c>
      <c r="CU29" s="13">
        <v>1.98</v>
      </c>
      <c r="CV29" s="13">
        <v>0.26</v>
      </c>
      <c r="CW29" s="13">
        <v>5.25</v>
      </c>
      <c r="CX29" s="13">
        <v>0.88</v>
      </c>
      <c r="CY29" s="13">
        <v>0.87</v>
      </c>
      <c r="CZ29" s="13">
        <v>0.14000000000000001</v>
      </c>
      <c r="DA29" s="13">
        <v>5</v>
      </c>
      <c r="DB29" s="13">
        <v>1</v>
      </c>
      <c r="DC29" s="13">
        <v>0.98</v>
      </c>
      <c r="DD29" s="13">
        <v>0.19</v>
      </c>
      <c r="DE29" s="13">
        <v>2.52</v>
      </c>
      <c r="DF29" s="13">
        <v>0.41</v>
      </c>
      <c r="DG29" s="13">
        <v>0.27300000000000002</v>
      </c>
      <c r="DH29" s="13">
        <v>6.8000000000000005E-2</v>
      </c>
      <c r="DI29" s="13">
        <v>2.0499999999999998</v>
      </c>
      <c r="DJ29" s="13">
        <v>0.54</v>
      </c>
      <c r="DK29" s="13">
        <v>0.33800000000000002</v>
      </c>
      <c r="DL29" s="13">
        <v>6.8000000000000005E-2</v>
      </c>
      <c r="DM29" s="13">
        <v>4.28</v>
      </c>
      <c r="DN29" s="13">
        <v>0.93</v>
      </c>
      <c r="DO29" s="13">
        <v>0.629</v>
      </c>
      <c r="DP29" s="13">
        <v>9.0999999999999998E-2</v>
      </c>
      <c r="DQ29" s="13">
        <v>1.07</v>
      </c>
      <c r="DR29" s="13">
        <v>0.23</v>
      </c>
      <c r="DS29" s="13">
        <v>0.9</v>
      </c>
      <c r="DT29" s="13">
        <v>0.18</v>
      </c>
      <c r="DU29" s="13">
        <v>0.33</v>
      </c>
      <c r="DV29" s="13">
        <v>0.14000000000000001</v>
      </c>
      <c r="DW29" s="13">
        <v>84</v>
      </c>
      <c r="DX29" s="134">
        <v>-18.690000000000001</v>
      </c>
      <c r="DY29" s="130">
        <v>49.286000000000001</v>
      </c>
      <c r="DZ29" s="130">
        <v>2.0579999999999998</v>
      </c>
      <c r="EA29" s="130">
        <v>11.41</v>
      </c>
      <c r="EB29" s="130">
        <v>1.679</v>
      </c>
      <c r="EC29" s="130">
        <v>9.8260000000000005</v>
      </c>
      <c r="ED29" s="130">
        <v>0.35</v>
      </c>
      <c r="EE29" s="130">
        <v>12.583</v>
      </c>
      <c r="EF29" s="130">
        <v>10.038</v>
      </c>
      <c r="EG29" s="130">
        <v>1.772</v>
      </c>
      <c r="EH29" s="130">
        <v>0.35599999999999998</v>
      </c>
      <c r="EI29" s="130">
        <v>0.219</v>
      </c>
      <c r="EJ29" s="130">
        <v>0</v>
      </c>
      <c r="EK29" s="130">
        <v>11.336</v>
      </c>
      <c r="EL29" s="130">
        <v>11.33</v>
      </c>
    </row>
    <row r="30" spans="1:142" x14ac:dyDescent="0.3">
      <c r="A30" s="5" t="s">
        <v>153</v>
      </c>
      <c r="B30" s="5">
        <v>50</v>
      </c>
      <c r="C30" s="5">
        <v>910</v>
      </c>
      <c r="D30" t="s">
        <v>157</v>
      </c>
      <c r="F30" s="22">
        <v>14.728999999999999</v>
      </c>
      <c r="G30" s="3">
        <v>174.2</v>
      </c>
      <c r="H30" s="3">
        <v>7.2</v>
      </c>
      <c r="I30" s="3">
        <v>118.1</v>
      </c>
      <c r="J30" s="3">
        <v>6.8</v>
      </c>
      <c r="K30" s="4">
        <v>0.7</v>
      </c>
      <c r="L30" s="4">
        <v>0.2</v>
      </c>
      <c r="M30" s="4">
        <v>0.21</v>
      </c>
      <c r="N30" s="4">
        <v>0.17</v>
      </c>
      <c r="O30" s="4">
        <v>0.09</v>
      </c>
      <c r="P30" s="4">
        <v>2.9000000000000001E-2</v>
      </c>
      <c r="Q30" s="4">
        <v>1.49</v>
      </c>
      <c r="R30" s="4">
        <v>0.23</v>
      </c>
      <c r="S30" s="4">
        <v>4.8000000000000001E-2</v>
      </c>
      <c r="T30" s="4">
        <v>3.5999999999999997E-2</v>
      </c>
      <c r="U30" s="4">
        <v>0.10299999999999999</v>
      </c>
      <c r="V30" s="4">
        <v>3.5000000000000003E-2</v>
      </c>
      <c r="W30" s="4">
        <v>1.66E-2</v>
      </c>
      <c r="X30" s="4">
        <v>9.4000000000000004E-3</v>
      </c>
      <c r="Y30" s="4">
        <v>8.0999999999999996E-3</v>
      </c>
      <c r="Z30" s="4">
        <v>7.0000000000000001E-3</v>
      </c>
      <c r="AA30" s="38"/>
      <c r="AB30" s="38"/>
      <c r="AC30" s="38"/>
      <c r="AD30" s="38"/>
      <c r="AE30" s="38"/>
      <c r="AG30" s="14">
        <v>2.3854000000000002</v>
      </c>
      <c r="AH30" s="14">
        <v>13.069599999999999</v>
      </c>
      <c r="AI30" s="14">
        <v>0.2445</v>
      </c>
      <c r="AJ30" s="14">
        <v>11.4244</v>
      </c>
      <c r="AK30" s="14">
        <v>0.4204</v>
      </c>
      <c r="AL30" s="14">
        <v>2.6092</v>
      </c>
      <c r="AM30" s="14">
        <v>50.642699999999998</v>
      </c>
      <c r="AN30" s="14">
        <v>6.5968</v>
      </c>
      <c r="AO30" s="14">
        <v>10.0603</v>
      </c>
      <c r="AP30" s="14">
        <v>0.32790000000000002</v>
      </c>
      <c r="AQ30" s="14">
        <f t="shared" si="0"/>
        <v>0.19872727272727275</v>
      </c>
      <c r="AR30" s="14">
        <v>0.24099999999999999</v>
      </c>
      <c r="AS30" s="14">
        <v>1.34E-2</v>
      </c>
      <c r="AT30" s="14">
        <f t="shared" si="1"/>
        <v>1.1652173913043479E-2</v>
      </c>
      <c r="AU30" s="14">
        <v>98.035799999999995</v>
      </c>
      <c r="AV30" s="14">
        <v>40.931600000000003</v>
      </c>
      <c r="AW30" s="14">
        <v>46.0944</v>
      </c>
      <c r="AX30" s="14">
        <v>13.846299999999999</v>
      </c>
      <c r="AY30" s="14">
        <v>3.95E-2</v>
      </c>
      <c r="AZ30" s="14">
        <v>2.0199999999999999E-2</v>
      </c>
      <c r="BA30" s="14">
        <v>0.2732</v>
      </c>
      <c r="BB30" s="14">
        <v>0.40010000000000001</v>
      </c>
      <c r="BC30" s="14">
        <v>8.4000000000000005E-2</v>
      </c>
      <c r="BD30" s="14">
        <v>0.19950000000000001</v>
      </c>
      <c r="BE30" s="14">
        <v>101.8888</v>
      </c>
      <c r="BF30" s="14">
        <f t="shared" si="2"/>
        <v>0.85578449911137122</v>
      </c>
      <c r="BG30" s="13">
        <v>5.8</v>
      </c>
      <c r="BH30" s="13">
        <v>0.73</v>
      </c>
      <c r="BI30" s="13">
        <v>0.96</v>
      </c>
      <c r="BJ30" s="13">
        <v>0.83</v>
      </c>
      <c r="BK30" s="13">
        <v>1202</v>
      </c>
      <c r="BL30" s="13">
        <v>40</v>
      </c>
      <c r="BM30" s="13">
        <v>36.5</v>
      </c>
      <c r="BN30" s="13">
        <v>1.6</v>
      </c>
      <c r="BO30" s="13">
        <v>351</v>
      </c>
      <c r="BP30" s="13">
        <v>13</v>
      </c>
      <c r="BQ30" s="13">
        <v>391</v>
      </c>
      <c r="BR30" s="13">
        <v>17</v>
      </c>
      <c r="BS30" s="13">
        <v>42</v>
      </c>
      <c r="BT30" s="13">
        <v>1.8</v>
      </c>
      <c r="BU30" s="13">
        <v>138.9</v>
      </c>
      <c r="BV30" s="13">
        <v>8.5</v>
      </c>
      <c r="BW30" s="13">
        <v>7.57</v>
      </c>
      <c r="BX30" s="13">
        <v>0.68</v>
      </c>
      <c r="BY30" s="13">
        <v>316</v>
      </c>
      <c r="BZ30" s="13">
        <v>11</v>
      </c>
      <c r="CA30" s="13">
        <v>27.3</v>
      </c>
      <c r="CB30" s="13">
        <v>1.3</v>
      </c>
      <c r="CC30" s="13">
        <v>140.6</v>
      </c>
      <c r="CD30" s="13">
        <v>7.4</v>
      </c>
      <c r="CE30" s="13">
        <v>12.78</v>
      </c>
      <c r="CF30" s="13">
        <v>0.51</v>
      </c>
      <c r="CG30" s="13">
        <v>9.4E-2</v>
      </c>
      <c r="CH30" s="13">
        <v>2.5000000000000001E-2</v>
      </c>
      <c r="CI30" s="13">
        <v>92.2</v>
      </c>
      <c r="CJ30" s="13">
        <v>6.1</v>
      </c>
      <c r="CK30" s="13">
        <v>10.74</v>
      </c>
      <c r="CL30" s="13">
        <v>0.65</v>
      </c>
      <c r="CM30" s="13">
        <v>28.1</v>
      </c>
      <c r="CN30" s="13">
        <v>1.4</v>
      </c>
      <c r="CO30" s="13">
        <v>4.16</v>
      </c>
      <c r="CP30" s="13">
        <v>0.34</v>
      </c>
      <c r="CQ30" s="13">
        <v>20.100000000000001</v>
      </c>
      <c r="CR30" s="13">
        <v>1.4</v>
      </c>
      <c r="CS30" s="13">
        <v>6.17</v>
      </c>
      <c r="CT30" s="13">
        <v>0.8</v>
      </c>
      <c r="CU30" s="13">
        <v>2.2000000000000002</v>
      </c>
      <c r="CV30" s="13">
        <v>0.26</v>
      </c>
      <c r="CW30" s="13">
        <v>6.14</v>
      </c>
      <c r="CX30" s="13">
        <v>0.56999999999999995</v>
      </c>
      <c r="CY30" s="13">
        <v>0.96</v>
      </c>
      <c r="CZ30" s="13">
        <v>0.13</v>
      </c>
      <c r="DA30" s="13">
        <v>6.5</v>
      </c>
      <c r="DB30" s="13">
        <v>0.54</v>
      </c>
      <c r="DC30" s="13">
        <v>1.07</v>
      </c>
      <c r="DD30" s="13">
        <v>0.12</v>
      </c>
      <c r="DE30" s="13">
        <v>2.97</v>
      </c>
      <c r="DF30" s="13">
        <v>0.33</v>
      </c>
      <c r="DG30" s="13">
        <v>0.42899999999999999</v>
      </c>
      <c r="DH30" s="13">
        <v>7.9000000000000001E-2</v>
      </c>
      <c r="DI30" s="13">
        <v>2.29</v>
      </c>
      <c r="DJ30" s="13">
        <v>0.43</v>
      </c>
      <c r="DK30" s="13">
        <v>0.33500000000000002</v>
      </c>
      <c r="DL30" s="13">
        <v>7.6999999999999999E-2</v>
      </c>
      <c r="DM30" s="13">
        <v>3.38</v>
      </c>
      <c r="DN30" s="13">
        <v>0.54</v>
      </c>
      <c r="DO30" s="13">
        <v>0.82</v>
      </c>
      <c r="DP30" s="13">
        <v>0.16</v>
      </c>
      <c r="DQ30" s="13">
        <v>1.07</v>
      </c>
      <c r="DR30" s="13">
        <v>0.28999999999999998</v>
      </c>
      <c r="DS30" s="13">
        <v>0.65</v>
      </c>
      <c r="DT30" s="13">
        <v>0.11</v>
      </c>
      <c r="DU30" s="13">
        <v>0.30099999999999999</v>
      </c>
      <c r="DV30" s="13">
        <v>7.0999999999999994E-2</v>
      </c>
      <c r="DW30" s="13">
        <v>87</v>
      </c>
      <c r="DX30" s="134">
        <v>-12.1</v>
      </c>
      <c r="DY30" s="130">
        <v>50.021000000000001</v>
      </c>
      <c r="DZ30" s="130">
        <v>2.3559999999999999</v>
      </c>
      <c r="EA30" s="130">
        <v>11.798999999999999</v>
      </c>
      <c r="EB30" s="130">
        <v>1.712</v>
      </c>
      <c r="EC30" s="130">
        <v>9.7910000000000004</v>
      </c>
      <c r="ED30" s="130">
        <v>0.34</v>
      </c>
      <c r="EE30" s="130">
        <v>10.384</v>
      </c>
      <c r="EF30" s="130">
        <v>10.391999999999999</v>
      </c>
      <c r="EG30" s="130">
        <v>2.153</v>
      </c>
      <c r="EH30" s="130">
        <v>0.38</v>
      </c>
      <c r="EI30" s="130">
        <v>0.221</v>
      </c>
      <c r="EJ30" s="130">
        <v>0</v>
      </c>
      <c r="EK30" s="130">
        <v>11.332000000000001</v>
      </c>
      <c r="EL30" s="130">
        <v>11.33</v>
      </c>
    </row>
    <row r="31" spans="1:142" x14ac:dyDescent="0.3">
      <c r="A31" s="5" t="s">
        <v>153</v>
      </c>
      <c r="B31" s="5">
        <v>50</v>
      </c>
      <c r="C31" s="5">
        <v>910</v>
      </c>
      <c r="D31" t="s">
        <v>158</v>
      </c>
      <c r="F31" s="22">
        <v>13.702</v>
      </c>
      <c r="G31" s="3">
        <v>142.80000000000001</v>
      </c>
      <c r="H31" s="3">
        <v>6.3</v>
      </c>
      <c r="I31" s="3">
        <v>114.1</v>
      </c>
      <c r="J31" s="3">
        <v>6.2</v>
      </c>
      <c r="K31" s="4">
        <v>0.69</v>
      </c>
      <c r="L31" s="4">
        <v>0.17</v>
      </c>
      <c r="M31" s="4">
        <v>0.24</v>
      </c>
      <c r="N31" s="4">
        <v>0.2</v>
      </c>
      <c r="O31" s="4">
        <v>7.9000000000000001E-2</v>
      </c>
      <c r="P31" s="4">
        <v>4.2000000000000003E-2</v>
      </c>
      <c r="Q31" s="4">
        <v>1.3</v>
      </c>
      <c r="R31" s="4">
        <v>0.15</v>
      </c>
      <c r="S31" s="4"/>
      <c r="T31" s="4"/>
      <c r="U31" s="4">
        <v>0.11700000000000001</v>
      </c>
      <c r="V31" s="4">
        <v>3.7999999999999999E-2</v>
      </c>
      <c r="W31" s="4">
        <v>1.4999999999999999E-2</v>
      </c>
      <c r="X31" s="4">
        <v>1.2999999999999999E-2</v>
      </c>
      <c r="Y31" s="4">
        <v>1.77E-2</v>
      </c>
      <c r="Z31" s="4">
        <v>8.9999999999999993E-3</v>
      </c>
      <c r="AA31" s="38">
        <v>6.0601000000000003</v>
      </c>
      <c r="AB31" s="38">
        <v>0.33600000000000002</v>
      </c>
      <c r="AC31" s="38">
        <v>1.7999999999999999E-2</v>
      </c>
      <c r="AD31" s="38">
        <v>0.308</v>
      </c>
      <c r="AE31" s="38">
        <v>3.4000000000000002E-2</v>
      </c>
      <c r="AG31" s="14">
        <v>2.2246999999999999</v>
      </c>
      <c r="AH31" s="14">
        <v>13.4124</v>
      </c>
      <c r="AI31" s="14">
        <v>0.25119999999999998</v>
      </c>
      <c r="AJ31" s="14">
        <v>11.3851</v>
      </c>
      <c r="AK31" s="14">
        <v>0.41399999999999998</v>
      </c>
      <c r="AL31" s="14">
        <v>2.3826999999999998</v>
      </c>
      <c r="AM31" s="14">
        <v>50.338500000000003</v>
      </c>
      <c r="AN31" s="14">
        <v>7.3163</v>
      </c>
      <c r="AO31" s="14">
        <v>10.340400000000001</v>
      </c>
      <c r="AP31" s="14">
        <v>0.33429999999999999</v>
      </c>
      <c r="AQ31" s="14">
        <f t="shared" si="0"/>
        <v>0.2026060606060606</v>
      </c>
      <c r="AR31" s="14">
        <v>0.26629999999999998</v>
      </c>
      <c r="AS31" s="14">
        <v>1.9900000000000001E-2</v>
      </c>
      <c r="AT31" s="14">
        <f t="shared" si="1"/>
        <v>1.730434782608696E-2</v>
      </c>
      <c r="AU31" s="14">
        <v>98.6858</v>
      </c>
      <c r="AV31" s="14">
        <v>41.472000000000001</v>
      </c>
      <c r="AW31" s="14">
        <v>48.689700000000002</v>
      </c>
      <c r="AX31" s="14">
        <v>11.403499999999999</v>
      </c>
      <c r="AY31" s="14">
        <v>4.87E-2</v>
      </c>
      <c r="AZ31" s="14">
        <v>1.89E-2</v>
      </c>
      <c r="BA31" s="14">
        <v>0.23710000000000001</v>
      </c>
      <c r="BB31" s="14">
        <v>0.40439999999999998</v>
      </c>
      <c r="BC31" s="14">
        <v>0.1</v>
      </c>
      <c r="BD31" s="14">
        <v>0.14680000000000001</v>
      </c>
      <c r="BE31" s="14">
        <v>102.52119999999999</v>
      </c>
      <c r="BF31" s="14">
        <f t="shared" si="2"/>
        <v>0.88386834750397303</v>
      </c>
      <c r="BG31" s="13">
        <v>4.63</v>
      </c>
      <c r="BH31" s="13">
        <v>0.68</v>
      </c>
      <c r="BK31" s="13">
        <v>1078</v>
      </c>
      <c r="BL31" s="13">
        <v>47</v>
      </c>
      <c r="BM31" s="13">
        <v>32.799999999999997</v>
      </c>
      <c r="BN31" s="13">
        <v>1.3</v>
      </c>
      <c r="BO31" s="13">
        <v>312</v>
      </c>
      <c r="BP31" s="13">
        <v>13</v>
      </c>
      <c r="BQ31" s="13">
        <v>413</v>
      </c>
      <c r="BR31" s="13">
        <v>20</v>
      </c>
      <c r="BS31" s="13">
        <v>42.5</v>
      </c>
      <c r="BT31" s="13">
        <v>2</v>
      </c>
      <c r="BU31" s="13">
        <v>119.4</v>
      </c>
      <c r="BV31" s="13">
        <v>5.5</v>
      </c>
      <c r="BW31" s="13">
        <v>7.61</v>
      </c>
      <c r="BX31" s="13">
        <v>0.47</v>
      </c>
      <c r="BY31" s="13">
        <v>327</v>
      </c>
      <c r="BZ31" s="13">
        <v>11</v>
      </c>
      <c r="CA31" s="13">
        <v>22.72</v>
      </c>
      <c r="CB31" s="13">
        <v>0.89</v>
      </c>
      <c r="CC31" s="13">
        <v>127.7</v>
      </c>
      <c r="CD31" s="13">
        <v>5.8</v>
      </c>
      <c r="CE31" s="13">
        <v>11.76</v>
      </c>
      <c r="CF31" s="13">
        <v>0.48</v>
      </c>
      <c r="CG31" s="13">
        <v>7.5999999999999998E-2</v>
      </c>
      <c r="CH31" s="13">
        <v>2.7E-2</v>
      </c>
      <c r="CI31" s="13">
        <v>98.1</v>
      </c>
      <c r="CJ31" s="13">
        <v>6.2</v>
      </c>
      <c r="CK31" s="13">
        <v>11.07</v>
      </c>
      <c r="CL31" s="13">
        <v>0.59</v>
      </c>
      <c r="CM31" s="13">
        <v>25.8</v>
      </c>
      <c r="CN31" s="13">
        <v>1.5</v>
      </c>
      <c r="CO31" s="13">
        <v>3.86</v>
      </c>
      <c r="CP31" s="13">
        <v>0.22</v>
      </c>
      <c r="CQ31" s="13">
        <v>16.5</v>
      </c>
      <c r="CR31" s="13">
        <v>1.6</v>
      </c>
      <c r="CS31" s="13">
        <v>5.76</v>
      </c>
      <c r="CT31" s="13">
        <v>0.54</v>
      </c>
      <c r="CU31" s="13">
        <v>1.77</v>
      </c>
      <c r="CV31" s="13">
        <v>0.18</v>
      </c>
      <c r="CW31" s="13">
        <v>5.13</v>
      </c>
      <c r="CX31" s="13">
        <v>0.79</v>
      </c>
      <c r="CY31" s="13">
        <v>0.83</v>
      </c>
      <c r="CZ31" s="13">
        <v>0.11</v>
      </c>
      <c r="DA31" s="13">
        <v>5.01</v>
      </c>
      <c r="DB31" s="13">
        <v>0.62</v>
      </c>
      <c r="DC31" s="13">
        <v>0.86899999999999999</v>
      </c>
      <c r="DD31" s="13">
        <v>8.5000000000000006E-2</v>
      </c>
      <c r="DE31" s="13">
        <v>2.1800000000000002</v>
      </c>
      <c r="DF31" s="13">
        <v>0.37</v>
      </c>
      <c r="DG31" s="13">
        <v>0.28799999999999998</v>
      </c>
      <c r="DH31" s="13">
        <v>6.4000000000000001E-2</v>
      </c>
      <c r="DI31" s="13">
        <v>1.99</v>
      </c>
      <c r="DJ31" s="13">
        <v>0.27</v>
      </c>
      <c r="DK31" s="13">
        <v>0.25800000000000001</v>
      </c>
      <c r="DL31" s="13">
        <v>5.3999999999999999E-2</v>
      </c>
      <c r="DM31" s="13">
        <v>3.73</v>
      </c>
      <c r="DN31" s="13">
        <v>0.57999999999999996</v>
      </c>
      <c r="DO31" s="13">
        <v>0.7</v>
      </c>
      <c r="DP31" s="13">
        <v>0.12</v>
      </c>
      <c r="DQ31" s="13">
        <v>0.77</v>
      </c>
      <c r="DR31" s="13">
        <v>0.21</v>
      </c>
      <c r="DS31" s="13">
        <v>0.79800000000000004</v>
      </c>
      <c r="DT31" s="13">
        <v>9.6000000000000002E-2</v>
      </c>
      <c r="DU31" s="13">
        <v>0.28899999999999998</v>
      </c>
      <c r="DV31" s="13">
        <v>5.0999999999999997E-2</v>
      </c>
      <c r="DW31" s="13">
        <v>90</v>
      </c>
      <c r="DX31" s="134">
        <v>-18.649999999999999</v>
      </c>
      <c r="DY31" s="130">
        <v>48.997999999999998</v>
      </c>
      <c r="DZ31" s="130">
        <v>2.02</v>
      </c>
      <c r="EA31" s="130">
        <v>11.369</v>
      </c>
      <c r="EB31" s="130">
        <v>1.6839999999999999</v>
      </c>
      <c r="EC31" s="130">
        <v>9.82</v>
      </c>
      <c r="ED31" s="130">
        <v>0.33100000000000002</v>
      </c>
      <c r="EE31" s="130">
        <v>13.15</v>
      </c>
      <c r="EF31" s="130">
        <v>9.7560000000000002</v>
      </c>
      <c r="EG31" s="130">
        <v>1.8859999999999999</v>
      </c>
      <c r="EH31" s="130">
        <v>0.35099999999999998</v>
      </c>
      <c r="EI31" s="130">
        <v>0.21299999999999999</v>
      </c>
      <c r="EJ31" s="130">
        <v>0</v>
      </c>
      <c r="EK31" s="130">
        <v>11.335000000000001</v>
      </c>
      <c r="EL31" s="130">
        <v>11.33</v>
      </c>
    </row>
    <row r="32" spans="1:142" x14ac:dyDescent="0.3">
      <c r="A32" s="5" t="s">
        <v>153</v>
      </c>
      <c r="B32" s="5">
        <v>50</v>
      </c>
      <c r="C32" s="5">
        <v>910</v>
      </c>
      <c r="D32" t="s">
        <v>159</v>
      </c>
      <c r="F32" s="22">
        <v>11.755000000000001</v>
      </c>
      <c r="G32" s="3">
        <v>118.3</v>
      </c>
      <c r="H32" s="3">
        <v>5.2</v>
      </c>
      <c r="I32" s="3">
        <v>96.8</v>
      </c>
      <c r="J32" s="3">
        <v>6.6</v>
      </c>
      <c r="K32" s="4">
        <v>0.69</v>
      </c>
      <c r="L32" s="4">
        <v>0.25</v>
      </c>
      <c r="M32" s="4">
        <v>0.31</v>
      </c>
      <c r="N32" s="4">
        <v>0.22</v>
      </c>
      <c r="O32" s="4">
        <v>4.5999999999999999E-2</v>
      </c>
      <c r="P32" s="4">
        <v>2.5000000000000001E-2</v>
      </c>
      <c r="Q32" s="4">
        <v>1.7</v>
      </c>
      <c r="R32" s="4">
        <v>0.17</v>
      </c>
      <c r="S32" s="4">
        <v>5.1999999999999998E-2</v>
      </c>
      <c r="T32" s="4">
        <v>3.2000000000000001E-2</v>
      </c>
      <c r="U32" s="4">
        <v>0.104</v>
      </c>
      <c r="V32" s="4">
        <v>3.1E-2</v>
      </c>
      <c r="W32" s="4">
        <v>2.1999999999999999E-2</v>
      </c>
      <c r="X32" s="4">
        <v>1.0999999999999999E-2</v>
      </c>
      <c r="Y32" s="4">
        <v>1.0800000000000001E-2</v>
      </c>
      <c r="Z32" s="4">
        <v>6.4999999999999997E-3</v>
      </c>
      <c r="AA32" s="38"/>
      <c r="AB32" s="38"/>
      <c r="AC32" s="38"/>
      <c r="AD32" s="38"/>
      <c r="AE32" s="38"/>
      <c r="AG32" s="14">
        <v>2.0857999999999999</v>
      </c>
      <c r="AH32" s="14">
        <v>13.4694</v>
      </c>
      <c r="AI32" s="14">
        <v>0.32819999999999999</v>
      </c>
      <c r="AJ32" s="14">
        <v>11.6318</v>
      </c>
      <c r="AK32" s="14">
        <v>0.49719999999999998</v>
      </c>
      <c r="AL32" s="14">
        <v>2.4125000000000001</v>
      </c>
      <c r="AM32" s="14">
        <v>51.165900000000001</v>
      </c>
      <c r="AN32" s="14">
        <v>7.5705</v>
      </c>
      <c r="AO32" s="14">
        <v>8.2596000000000007</v>
      </c>
      <c r="AP32" s="14">
        <v>0.31680000000000003</v>
      </c>
      <c r="AQ32" s="14">
        <f t="shared" si="0"/>
        <v>0.19200000000000003</v>
      </c>
      <c r="AR32" s="14">
        <v>1.9900000000000001E-2</v>
      </c>
      <c r="AS32" s="14">
        <v>1.2699999999999999E-2</v>
      </c>
      <c r="AT32" s="14">
        <f t="shared" si="1"/>
        <v>1.1043478260869566E-2</v>
      </c>
      <c r="AU32" s="14">
        <v>97.770300000000006</v>
      </c>
      <c r="AV32" s="14">
        <v>41.466999999999999</v>
      </c>
      <c r="AW32" s="14">
        <v>48.093699999999998</v>
      </c>
      <c r="AX32" s="14">
        <v>11.4314</v>
      </c>
      <c r="AY32" s="14">
        <v>4.3499999999999997E-2</v>
      </c>
      <c r="AZ32" s="14">
        <v>5.0000000000000001E-3</v>
      </c>
      <c r="BA32" s="14">
        <v>0.2359</v>
      </c>
      <c r="BB32" s="14">
        <v>0.41589999999999999</v>
      </c>
      <c r="BC32" s="14">
        <v>8.9599999999999999E-2</v>
      </c>
      <c r="BD32" s="14">
        <v>0.17710000000000001</v>
      </c>
      <c r="BE32" s="14">
        <v>101.95910000000001</v>
      </c>
      <c r="BF32" s="14">
        <f t="shared" si="2"/>
        <v>0.88234470633795425</v>
      </c>
      <c r="BG32" s="13">
        <v>3.21</v>
      </c>
      <c r="BH32" s="13">
        <v>0.41</v>
      </c>
      <c r="BI32" s="13">
        <v>0.43</v>
      </c>
      <c r="BJ32" s="13">
        <v>0.47</v>
      </c>
      <c r="BK32" s="13">
        <v>1415</v>
      </c>
      <c r="BL32" s="13">
        <v>58</v>
      </c>
      <c r="BM32" s="13">
        <v>27.4</v>
      </c>
      <c r="BN32" s="13">
        <v>1.6</v>
      </c>
      <c r="BO32" s="13">
        <v>273</v>
      </c>
      <c r="BP32" s="13">
        <v>16</v>
      </c>
      <c r="BQ32" s="13">
        <v>437</v>
      </c>
      <c r="BR32" s="13">
        <v>39</v>
      </c>
      <c r="BS32" s="13">
        <v>35.1</v>
      </c>
      <c r="BT32" s="13">
        <v>2.1</v>
      </c>
      <c r="BU32" s="13">
        <v>114.2</v>
      </c>
      <c r="BV32" s="13">
        <v>8.1999999999999993</v>
      </c>
      <c r="BW32" s="13">
        <v>9.11</v>
      </c>
      <c r="BX32" s="13">
        <v>0.84</v>
      </c>
      <c r="BY32" s="13">
        <v>324</v>
      </c>
      <c r="BZ32" s="13">
        <v>20</v>
      </c>
      <c r="CA32" s="13">
        <v>24.4</v>
      </c>
      <c r="CB32" s="13">
        <v>1.7</v>
      </c>
      <c r="CC32" s="13">
        <v>162</v>
      </c>
      <c r="CD32" s="13">
        <v>12</v>
      </c>
      <c r="CE32" s="13">
        <v>15.4</v>
      </c>
      <c r="CF32" s="13">
        <v>1.6</v>
      </c>
      <c r="CG32" s="13">
        <v>9.0999999999999998E-2</v>
      </c>
      <c r="CH32" s="13">
        <v>2.7E-2</v>
      </c>
      <c r="CI32" s="13">
        <v>122.4</v>
      </c>
      <c r="CJ32" s="13">
        <v>9.8000000000000007</v>
      </c>
      <c r="CK32" s="13">
        <v>13.7</v>
      </c>
      <c r="CL32" s="13">
        <v>1</v>
      </c>
      <c r="CM32" s="13">
        <v>32.1</v>
      </c>
      <c r="CN32" s="13">
        <v>1.9</v>
      </c>
      <c r="CO32" s="13">
        <v>4.6100000000000003</v>
      </c>
      <c r="CP32" s="13">
        <v>0.47</v>
      </c>
      <c r="CQ32" s="13">
        <v>20.2</v>
      </c>
      <c r="CR32" s="13">
        <v>2.1</v>
      </c>
      <c r="CS32" s="13">
        <v>5.1100000000000003</v>
      </c>
      <c r="CT32" s="13">
        <v>0.83</v>
      </c>
      <c r="CU32" s="13">
        <v>1.78</v>
      </c>
      <c r="CV32" s="13">
        <v>0.34</v>
      </c>
      <c r="CW32" s="13">
        <v>5.55</v>
      </c>
      <c r="CX32" s="13">
        <v>0.99</v>
      </c>
      <c r="CY32" s="13">
        <v>0.68799999999999994</v>
      </c>
      <c r="CZ32" s="13">
        <v>8.6999999999999994E-2</v>
      </c>
      <c r="DA32" s="13">
        <v>4.59</v>
      </c>
      <c r="DB32" s="13">
        <v>0.51</v>
      </c>
      <c r="DC32" s="13">
        <v>1.012</v>
      </c>
      <c r="DD32" s="13">
        <v>8.8999999999999996E-2</v>
      </c>
      <c r="DE32" s="13">
        <v>2.65</v>
      </c>
      <c r="DF32" s="13">
        <v>0.44</v>
      </c>
      <c r="DG32" s="13">
        <v>0.32</v>
      </c>
      <c r="DH32" s="13">
        <v>6.0999999999999999E-2</v>
      </c>
      <c r="DI32" s="13">
        <v>2.34</v>
      </c>
      <c r="DJ32" s="13">
        <v>0.41</v>
      </c>
      <c r="DK32" s="13">
        <v>0.27300000000000002</v>
      </c>
      <c r="DL32" s="13">
        <v>5.8000000000000003E-2</v>
      </c>
      <c r="DM32" s="13">
        <v>4</v>
      </c>
      <c r="DN32" s="13">
        <v>1</v>
      </c>
      <c r="DO32" s="13">
        <v>0.84</v>
      </c>
      <c r="DP32" s="13">
        <v>0.18</v>
      </c>
      <c r="DQ32" s="13">
        <v>1.1000000000000001</v>
      </c>
      <c r="DR32" s="13">
        <v>0.28999999999999998</v>
      </c>
      <c r="DS32" s="13">
        <v>1.29</v>
      </c>
      <c r="DT32" s="13">
        <v>0.19</v>
      </c>
      <c r="DU32" s="13">
        <v>0.33900000000000002</v>
      </c>
      <c r="DV32" s="13">
        <v>8.5000000000000006E-2</v>
      </c>
      <c r="DW32" s="13">
        <v>93</v>
      </c>
      <c r="DX32" s="134">
        <v>-21.47</v>
      </c>
      <c r="DY32" s="130">
        <v>49.377000000000002</v>
      </c>
      <c r="DZ32" s="130">
        <v>1.994</v>
      </c>
      <c r="EA32" s="130">
        <v>11.131</v>
      </c>
      <c r="EB32" s="130">
        <v>1.6739999999999999</v>
      </c>
      <c r="EC32" s="130">
        <v>9.8290000000000006</v>
      </c>
      <c r="ED32" s="130">
        <v>0.32100000000000001</v>
      </c>
      <c r="EE32" s="130">
        <v>13.122</v>
      </c>
      <c r="EF32" s="130">
        <v>9.7319999999999993</v>
      </c>
      <c r="EG32" s="130">
        <v>1.724</v>
      </c>
      <c r="EH32" s="130">
        <v>0.41099999999999998</v>
      </c>
      <c r="EI32" s="130">
        <v>0.27100000000000002</v>
      </c>
      <c r="EJ32" s="130">
        <v>0</v>
      </c>
      <c r="EK32" s="130">
        <v>11.335000000000001</v>
      </c>
      <c r="EL32" s="130">
        <v>11.33</v>
      </c>
    </row>
    <row r="33" spans="1:142" x14ac:dyDescent="0.3">
      <c r="A33" s="5" t="s">
        <v>153</v>
      </c>
      <c r="B33" s="5">
        <v>50</v>
      </c>
      <c r="C33" s="5">
        <v>910</v>
      </c>
      <c r="D33" t="s">
        <v>160</v>
      </c>
      <c r="F33" s="22">
        <v>5.8292000000000002</v>
      </c>
      <c r="G33" s="3">
        <v>114</v>
      </c>
      <c r="H33" s="3">
        <v>17</v>
      </c>
      <c r="I33" s="3">
        <v>111</v>
      </c>
      <c r="J33" s="3">
        <v>12</v>
      </c>
      <c r="K33" s="4">
        <v>0.95</v>
      </c>
      <c r="L33" s="4">
        <v>0.42</v>
      </c>
      <c r="M33" s="4"/>
      <c r="N33" s="4"/>
      <c r="O33" s="4">
        <v>9.7000000000000003E-2</v>
      </c>
      <c r="P33" s="4">
        <v>6.0999999999999999E-2</v>
      </c>
      <c r="Q33" s="4">
        <v>1.48</v>
      </c>
      <c r="R33" s="4">
        <v>0.28999999999999998</v>
      </c>
      <c r="S33" s="4"/>
      <c r="T33" s="4"/>
      <c r="U33" s="4">
        <v>7.2999999999999995E-2</v>
      </c>
      <c r="V33" s="4">
        <v>4.5999999999999999E-2</v>
      </c>
      <c r="W33" s="4">
        <v>0.02</v>
      </c>
      <c r="X33" s="4">
        <v>1.2999999999999999E-2</v>
      </c>
      <c r="Y33" s="4">
        <v>2.7E-2</v>
      </c>
      <c r="Z33" s="4">
        <v>2.3E-2</v>
      </c>
      <c r="AA33" s="38"/>
      <c r="AB33" s="38"/>
      <c r="AC33" s="38"/>
      <c r="AD33" s="38"/>
      <c r="AE33" s="38"/>
      <c r="AG33" s="14">
        <v>2.1353</v>
      </c>
      <c r="AH33" s="14">
        <v>13.4198</v>
      </c>
      <c r="AI33" s="14">
        <v>0.24079999999999999</v>
      </c>
      <c r="AJ33" s="14">
        <v>11.4697</v>
      </c>
      <c r="AK33" s="14">
        <v>0.49270000000000003</v>
      </c>
      <c r="AL33" s="14">
        <v>2.4182000000000001</v>
      </c>
      <c r="AM33" s="14">
        <v>50.703400000000002</v>
      </c>
      <c r="AN33" s="14">
        <v>7.5179999999999998</v>
      </c>
      <c r="AO33" s="14">
        <v>8.9335000000000004</v>
      </c>
      <c r="AP33" s="14">
        <v>0.32819999999999999</v>
      </c>
      <c r="AQ33" s="14">
        <f t="shared" si="0"/>
        <v>0.19890909090909092</v>
      </c>
      <c r="AR33" s="14">
        <v>0.2838</v>
      </c>
      <c r="AS33" s="14">
        <v>2.3E-2</v>
      </c>
      <c r="AT33" s="14">
        <f t="shared" si="1"/>
        <v>0.02</v>
      </c>
      <c r="AU33" s="14">
        <v>97.9666</v>
      </c>
      <c r="AV33" s="14">
        <v>41.069200000000002</v>
      </c>
      <c r="AW33" s="14">
        <v>46.423000000000002</v>
      </c>
      <c r="AX33" s="14">
        <v>13.6097</v>
      </c>
      <c r="AY33" s="14">
        <v>4.4299999999999999E-2</v>
      </c>
      <c r="AZ33" s="14">
        <v>1.11E-2</v>
      </c>
      <c r="BA33" s="14">
        <v>0.23269999999999999</v>
      </c>
      <c r="BB33" s="14">
        <v>0.39040000000000002</v>
      </c>
      <c r="BC33" s="14">
        <v>7.9500000000000001E-2</v>
      </c>
      <c r="BD33" s="14">
        <v>0.18360000000000001</v>
      </c>
      <c r="BE33" s="14">
        <v>102.04349999999999</v>
      </c>
      <c r="BF33" s="14">
        <f t="shared" si="2"/>
        <v>0.85876240065541687</v>
      </c>
      <c r="BG33" s="13">
        <v>4.38</v>
      </c>
      <c r="BH33" s="13">
        <v>0.91</v>
      </c>
      <c r="BI33" s="13">
        <v>1.4</v>
      </c>
      <c r="BJ33" s="13">
        <v>1.5</v>
      </c>
      <c r="BK33" s="13">
        <v>1330</v>
      </c>
      <c r="BL33" s="13">
        <v>130</v>
      </c>
      <c r="BM33" s="13">
        <v>28</v>
      </c>
      <c r="BN33" s="13">
        <v>3</v>
      </c>
      <c r="BO33" s="13">
        <v>267</v>
      </c>
      <c r="BP33" s="13">
        <v>40</v>
      </c>
      <c r="BQ33" s="13">
        <v>413</v>
      </c>
      <c r="BR33" s="13">
        <v>78</v>
      </c>
      <c r="BS33" s="13">
        <v>37.1</v>
      </c>
      <c r="BT33" s="13">
        <v>4</v>
      </c>
      <c r="BU33" s="13">
        <v>147</v>
      </c>
      <c r="BV33" s="13">
        <v>25</v>
      </c>
      <c r="BW33" s="13">
        <v>8.5</v>
      </c>
      <c r="BX33" s="13">
        <v>1.1000000000000001</v>
      </c>
      <c r="BY33" s="13">
        <v>357</v>
      </c>
      <c r="BZ33" s="13">
        <v>46</v>
      </c>
      <c r="CA33" s="13">
        <v>23.6</v>
      </c>
      <c r="CB33" s="13">
        <v>3.8</v>
      </c>
      <c r="CC33" s="13">
        <v>148</v>
      </c>
      <c r="CD33" s="13">
        <v>21</v>
      </c>
      <c r="CE33" s="13">
        <v>14.6</v>
      </c>
      <c r="CF33" s="13">
        <v>2.2000000000000002</v>
      </c>
      <c r="CG33" s="13">
        <v>8.5000000000000006E-2</v>
      </c>
      <c r="CH33" s="13">
        <v>4.8000000000000001E-2</v>
      </c>
      <c r="CI33" s="13">
        <v>112</v>
      </c>
      <c r="CJ33" s="13">
        <v>15</v>
      </c>
      <c r="CK33" s="13">
        <v>12.19</v>
      </c>
      <c r="CL33" s="13">
        <v>0.87</v>
      </c>
      <c r="CM33" s="13">
        <v>31.2</v>
      </c>
      <c r="CN33" s="13">
        <v>2.5</v>
      </c>
      <c r="CO33" s="13">
        <v>4.8099999999999996</v>
      </c>
      <c r="CP33" s="13">
        <v>0.84</v>
      </c>
      <c r="CQ33" s="13">
        <v>20.3</v>
      </c>
      <c r="CR33" s="13">
        <v>2.7</v>
      </c>
      <c r="CS33" s="13">
        <v>5.0999999999999996</v>
      </c>
      <c r="CT33" s="13">
        <v>1.3</v>
      </c>
      <c r="CU33" s="13">
        <v>1.73</v>
      </c>
      <c r="CV33" s="13">
        <v>0.3</v>
      </c>
      <c r="CW33" s="13">
        <v>6.1</v>
      </c>
      <c r="CX33" s="13">
        <v>1.4</v>
      </c>
      <c r="CY33" s="13">
        <v>0.82</v>
      </c>
      <c r="CZ33" s="13">
        <v>0.14000000000000001</v>
      </c>
      <c r="DA33" s="13">
        <v>5.5</v>
      </c>
      <c r="DB33" s="13">
        <v>1.3</v>
      </c>
      <c r="DC33" s="13">
        <v>0.94</v>
      </c>
      <c r="DD33" s="13">
        <v>0.2</v>
      </c>
      <c r="DE33" s="13">
        <v>2.21</v>
      </c>
      <c r="DF33" s="13">
        <v>0.53</v>
      </c>
      <c r="DG33" s="13">
        <v>0.28199999999999997</v>
      </c>
      <c r="DH33" s="13">
        <v>8.7999999999999995E-2</v>
      </c>
      <c r="DI33" s="13">
        <v>1.89</v>
      </c>
      <c r="DJ33" s="13">
        <v>0.54</v>
      </c>
      <c r="DK33" s="13">
        <v>0.23599999999999999</v>
      </c>
      <c r="DL33" s="13">
        <v>9.7000000000000003E-2</v>
      </c>
      <c r="DM33" s="13">
        <v>3.72</v>
      </c>
      <c r="DN33" s="13">
        <v>0.94</v>
      </c>
      <c r="DO33" s="13">
        <v>0.86</v>
      </c>
      <c r="DP33" s="13">
        <v>0.26</v>
      </c>
      <c r="DQ33" s="13">
        <v>1.33</v>
      </c>
      <c r="DR33" s="13">
        <v>0.4</v>
      </c>
      <c r="DS33" s="13">
        <v>1.05</v>
      </c>
      <c r="DT33" s="13">
        <v>0.23</v>
      </c>
      <c r="DU33" s="13">
        <v>0.34</v>
      </c>
      <c r="DV33" s="13">
        <v>0.11</v>
      </c>
      <c r="DW33" s="13">
        <v>96</v>
      </c>
      <c r="DX33" s="134">
        <v>-12.49</v>
      </c>
      <c r="DY33" s="130">
        <v>49.863999999999997</v>
      </c>
      <c r="DZ33" s="130">
        <v>2.1669999999999998</v>
      </c>
      <c r="EA33" s="130">
        <v>12.028</v>
      </c>
      <c r="EB33" s="130">
        <v>1.681</v>
      </c>
      <c r="EC33" s="130">
        <v>9.8219999999999992</v>
      </c>
      <c r="ED33" s="130">
        <v>0.34200000000000003</v>
      </c>
      <c r="EE33" s="130">
        <v>10.718999999999999</v>
      </c>
      <c r="EF33" s="130">
        <v>10.358000000000001</v>
      </c>
      <c r="EG33" s="130">
        <v>1.9139999999999999</v>
      </c>
      <c r="EH33" s="130">
        <v>0.442</v>
      </c>
      <c r="EI33" s="130">
        <v>0.216</v>
      </c>
      <c r="EJ33" s="130">
        <v>0</v>
      </c>
      <c r="EK33" s="130">
        <v>11.335000000000001</v>
      </c>
      <c r="EL33" s="130">
        <v>11.33</v>
      </c>
    </row>
    <row r="34" spans="1:142" x14ac:dyDescent="0.3">
      <c r="A34" s="5" t="s">
        <v>153</v>
      </c>
      <c r="B34" s="5">
        <v>50</v>
      </c>
      <c r="C34" s="5">
        <v>910</v>
      </c>
      <c r="D34" t="s">
        <v>161</v>
      </c>
      <c r="F34" s="22">
        <v>16.363</v>
      </c>
      <c r="G34" s="3">
        <v>151.4</v>
      </c>
      <c r="H34" s="3">
        <v>5.2</v>
      </c>
      <c r="I34" s="3">
        <v>115.2</v>
      </c>
      <c r="J34" s="3">
        <v>7.2</v>
      </c>
      <c r="K34" s="4">
        <v>1.07</v>
      </c>
      <c r="L34" s="4">
        <v>0.23</v>
      </c>
      <c r="M34" s="4"/>
      <c r="N34" s="4"/>
      <c r="O34" s="4">
        <v>7.8E-2</v>
      </c>
      <c r="P34" s="4">
        <v>3.5000000000000003E-2</v>
      </c>
      <c r="Q34" s="4">
        <v>1.74</v>
      </c>
      <c r="R34" s="4">
        <v>0.18</v>
      </c>
      <c r="S34" s="4">
        <v>0.10299999999999999</v>
      </c>
      <c r="T34" s="4">
        <v>4.4999999999999998E-2</v>
      </c>
      <c r="U34" s="4">
        <v>0.52</v>
      </c>
      <c r="V34" s="4">
        <v>0.1</v>
      </c>
      <c r="W34" s="4">
        <v>2.01E-2</v>
      </c>
      <c r="X34" s="4">
        <v>9.9000000000000008E-3</v>
      </c>
      <c r="Y34" s="4"/>
      <c r="Z34" s="4"/>
      <c r="AA34" s="38">
        <v>1.3129</v>
      </c>
      <c r="AB34" s="38">
        <v>0.47099999999999997</v>
      </c>
      <c r="AC34" s="38">
        <v>4.5999999999999999E-2</v>
      </c>
      <c r="AD34" s="38">
        <v>0.24399999999999999</v>
      </c>
      <c r="AE34" s="38">
        <v>6.3E-2</v>
      </c>
      <c r="AG34" s="14">
        <v>2.2275</v>
      </c>
      <c r="AH34" s="14">
        <v>13.1242</v>
      </c>
      <c r="AI34" s="14">
        <v>0.21360000000000001</v>
      </c>
      <c r="AJ34" s="14">
        <v>11.1517</v>
      </c>
      <c r="AK34" s="14">
        <v>0.55020000000000002</v>
      </c>
      <c r="AL34" s="14">
        <v>2.8111999999999999</v>
      </c>
      <c r="AM34" s="14">
        <v>49.101300000000002</v>
      </c>
      <c r="AN34" s="14">
        <v>7.4340999999999999</v>
      </c>
      <c r="AO34" s="14">
        <v>10.430999999999999</v>
      </c>
      <c r="AP34" s="14">
        <v>0.35199999999999998</v>
      </c>
      <c r="AQ34" s="14">
        <f t="shared" si="0"/>
        <v>0.21333333333333332</v>
      </c>
      <c r="AR34" s="14">
        <v>0.28050000000000003</v>
      </c>
      <c r="AS34" s="14">
        <v>2.1499999999999998E-2</v>
      </c>
      <c r="AT34" s="14">
        <f t="shared" si="1"/>
        <v>1.8695652173913044E-2</v>
      </c>
      <c r="AU34" s="14">
        <v>97.698700000000002</v>
      </c>
      <c r="AV34" s="14">
        <v>41.783000000000001</v>
      </c>
      <c r="AW34" s="14">
        <v>48.300699999999999</v>
      </c>
      <c r="AX34" s="14">
        <v>11.492800000000001</v>
      </c>
      <c r="AY34" s="14">
        <v>4.3299999999999998E-2</v>
      </c>
      <c r="AZ34" s="14">
        <v>1.2800000000000001E-2</v>
      </c>
      <c r="BA34" s="14">
        <v>0.24909999999999999</v>
      </c>
      <c r="BB34" s="14">
        <v>0.42370000000000002</v>
      </c>
      <c r="BC34" s="14">
        <v>9.2600000000000002E-2</v>
      </c>
      <c r="BD34" s="14">
        <v>0.1663</v>
      </c>
      <c r="BE34" s="14">
        <v>102.5643</v>
      </c>
      <c r="BF34" s="14">
        <f t="shared" ref="BF34:BF65" si="3">(AW34/40.3044)/(AW34/40.3044+AX34/71.844)</f>
        <v>0.88223441936920777</v>
      </c>
      <c r="BG34" s="13">
        <v>4.55</v>
      </c>
      <c r="BH34" s="13">
        <v>0.59</v>
      </c>
      <c r="BI34" s="13">
        <v>0.45</v>
      </c>
      <c r="BJ34" s="13">
        <v>0.42</v>
      </c>
      <c r="BK34" s="13">
        <v>1326</v>
      </c>
      <c r="BL34" s="13">
        <v>43</v>
      </c>
      <c r="BM34" s="13">
        <v>33.1</v>
      </c>
      <c r="BN34" s="13">
        <v>1.2</v>
      </c>
      <c r="BO34" s="13">
        <v>321</v>
      </c>
      <c r="BP34" s="13">
        <v>13</v>
      </c>
      <c r="BQ34" s="13">
        <v>424</v>
      </c>
      <c r="BR34" s="13">
        <v>23</v>
      </c>
      <c r="BS34" s="13">
        <v>44.7</v>
      </c>
      <c r="BT34" s="13">
        <v>2.5</v>
      </c>
      <c r="BU34" s="13">
        <v>142.9</v>
      </c>
      <c r="BV34" s="13">
        <v>8.3000000000000007</v>
      </c>
      <c r="BW34" s="13">
        <v>11.31</v>
      </c>
      <c r="BX34" s="13">
        <v>0.52</v>
      </c>
      <c r="BY34" s="13">
        <v>391</v>
      </c>
      <c r="BZ34" s="13">
        <v>18</v>
      </c>
      <c r="CA34" s="13">
        <v>23.9</v>
      </c>
      <c r="CB34" s="13">
        <v>1.3</v>
      </c>
      <c r="CC34" s="13">
        <v>159.30000000000001</v>
      </c>
      <c r="CD34" s="13">
        <v>8.1</v>
      </c>
      <c r="CE34" s="13">
        <v>19</v>
      </c>
      <c r="CF34" s="13">
        <v>1.4</v>
      </c>
      <c r="CG34" s="13">
        <v>0.129</v>
      </c>
      <c r="CH34" s="13">
        <v>2.5999999999999999E-2</v>
      </c>
      <c r="CI34" s="13">
        <v>142</v>
      </c>
      <c r="CJ34" s="13">
        <v>9.1</v>
      </c>
      <c r="CK34" s="13">
        <v>16.440000000000001</v>
      </c>
      <c r="CL34" s="13">
        <v>0.86</v>
      </c>
      <c r="CM34" s="13">
        <v>38.1</v>
      </c>
      <c r="CN34" s="13">
        <v>1.7</v>
      </c>
      <c r="CO34" s="13">
        <v>5.43</v>
      </c>
      <c r="CP34" s="13">
        <v>0.4</v>
      </c>
      <c r="CQ34" s="13">
        <v>23</v>
      </c>
      <c r="CR34" s="13">
        <v>1.2</v>
      </c>
      <c r="CS34" s="13">
        <v>5.05</v>
      </c>
      <c r="CT34" s="13">
        <v>0.54</v>
      </c>
      <c r="CU34" s="13">
        <v>1.96</v>
      </c>
      <c r="CV34" s="13">
        <v>0.21</v>
      </c>
      <c r="CW34" s="13">
        <v>5.52</v>
      </c>
      <c r="CX34" s="13">
        <v>0.86</v>
      </c>
      <c r="CY34" s="13">
        <v>0.74</v>
      </c>
      <c r="CZ34" s="13">
        <v>0.11</v>
      </c>
      <c r="DA34" s="13">
        <v>5.28</v>
      </c>
      <c r="DB34" s="13">
        <v>0.61</v>
      </c>
      <c r="DC34" s="13">
        <v>0.91</v>
      </c>
      <c r="DD34" s="13">
        <v>0.14000000000000001</v>
      </c>
      <c r="DE34" s="13">
        <v>2.4500000000000002</v>
      </c>
      <c r="DF34" s="13">
        <v>0.36</v>
      </c>
      <c r="DG34" s="13">
        <v>0.28899999999999998</v>
      </c>
      <c r="DH34" s="13">
        <v>0.06</v>
      </c>
      <c r="DI34" s="13">
        <v>2.06</v>
      </c>
      <c r="DJ34" s="13">
        <v>0.3</v>
      </c>
      <c r="DK34" s="13">
        <v>0.252</v>
      </c>
      <c r="DL34" s="13">
        <v>0.06</v>
      </c>
      <c r="DM34" s="13">
        <v>3.71</v>
      </c>
      <c r="DN34" s="13">
        <v>0.66</v>
      </c>
      <c r="DO34" s="13">
        <v>1.08</v>
      </c>
      <c r="DP34" s="13">
        <v>0.16</v>
      </c>
      <c r="DQ34" s="13">
        <v>1.47</v>
      </c>
      <c r="DR34" s="13">
        <v>0.32</v>
      </c>
      <c r="DS34" s="13">
        <v>1.23</v>
      </c>
      <c r="DT34" s="13">
        <v>0.2</v>
      </c>
      <c r="DU34" s="13">
        <v>0.41799999999999998</v>
      </c>
      <c r="DV34" s="13">
        <v>8.5999999999999993E-2</v>
      </c>
      <c r="DW34" s="13">
        <v>99</v>
      </c>
      <c r="DX34" s="134">
        <v>-16.34</v>
      </c>
      <c r="DY34" s="130">
        <v>48.573</v>
      </c>
      <c r="DZ34" s="130">
        <v>2.4569999999999999</v>
      </c>
      <c r="EA34" s="130">
        <v>11.471</v>
      </c>
      <c r="EB34" s="130">
        <v>1.7010000000000001</v>
      </c>
      <c r="EC34" s="130">
        <v>9.8049999999999997</v>
      </c>
      <c r="ED34" s="130">
        <v>0.35099999999999998</v>
      </c>
      <c r="EE34" s="130">
        <v>12.747999999999999</v>
      </c>
      <c r="EF34" s="130">
        <v>9.8420000000000005</v>
      </c>
      <c r="EG34" s="130">
        <v>1.9470000000000001</v>
      </c>
      <c r="EH34" s="130">
        <v>0.48099999999999998</v>
      </c>
      <c r="EI34" s="130">
        <v>0.187</v>
      </c>
      <c r="EJ34" s="130">
        <v>0</v>
      </c>
      <c r="EK34" s="130">
        <v>11.336</v>
      </c>
      <c r="EL34" s="130">
        <v>11.33</v>
      </c>
    </row>
    <row r="35" spans="1:142" x14ac:dyDescent="0.3">
      <c r="A35" s="5" t="s">
        <v>153</v>
      </c>
      <c r="B35" s="5">
        <v>50</v>
      </c>
      <c r="C35" s="5">
        <v>910</v>
      </c>
      <c r="D35" t="s">
        <v>162</v>
      </c>
      <c r="F35" s="22">
        <v>10.352</v>
      </c>
      <c r="G35" s="3">
        <v>130.4</v>
      </c>
      <c r="H35" s="3">
        <v>9.4</v>
      </c>
      <c r="I35" s="3">
        <v>131</v>
      </c>
      <c r="J35" s="3">
        <v>10</v>
      </c>
      <c r="K35" s="4">
        <v>0.56999999999999995</v>
      </c>
      <c r="L35" s="4">
        <v>0.24</v>
      </c>
      <c r="M35" s="4"/>
      <c r="N35" s="4"/>
      <c r="O35" s="4">
        <v>0.107</v>
      </c>
      <c r="P35" s="4">
        <v>3.1E-2</v>
      </c>
      <c r="Q35" s="4">
        <v>1.64</v>
      </c>
      <c r="R35" s="4">
        <v>0.21</v>
      </c>
      <c r="S35" s="4"/>
      <c r="T35" s="4"/>
      <c r="U35" s="4">
        <v>0.126</v>
      </c>
      <c r="V35" s="4">
        <v>4.3999999999999997E-2</v>
      </c>
      <c r="W35" s="4"/>
      <c r="X35" s="4"/>
      <c r="Y35" s="4"/>
      <c r="Z35" s="4"/>
      <c r="AA35" s="38"/>
      <c r="AB35" s="38"/>
      <c r="AC35" s="38"/>
      <c r="AD35" s="38"/>
      <c r="AE35" s="38"/>
      <c r="AG35" s="14">
        <v>2.2591999999999999</v>
      </c>
      <c r="AH35" s="14">
        <v>13.238200000000001</v>
      </c>
      <c r="AI35" s="14">
        <v>0.23930000000000001</v>
      </c>
      <c r="AJ35" s="14">
        <v>11.055899999999999</v>
      </c>
      <c r="AK35" s="14">
        <v>0.50560000000000005</v>
      </c>
      <c r="AL35" s="14">
        <v>2.5139999999999998</v>
      </c>
      <c r="AM35" s="14">
        <v>48.998699999999999</v>
      </c>
      <c r="AN35" s="14">
        <v>8.6229999999999993</v>
      </c>
      <c r="AO35" s="14">
        <v>11.2279</v>
      </c>
      <c r="AP35" s="14">
        <v>0.3382</v>
      </c>
      <c r="AQ35" s="14">
        <f t="shared" si="0"/>
        <v>0.20496969696969697</v>
      </c>
      <c r="AR35" s="14">
        <v>0.27639999999999998</v>
      </c>
      <c r="AS35" s="14">
        <v>1.2E-2</v>
      </c>
      <c r="AT35" s="14">
        <f t="shared" si="1"/>
        <v>1.0434782608695653E-2</v>
      </c>
      <c r="AU35" s="14">
        <v>99.288399999999996</v>
      </c>
      <c r="AV35" s="14">
        <v>40.197699999999998</v>
      </c>
      <c r="AW35" s="14">
        <v>45.292999999999999</v>
      </c>
      <c r="AX35" s="14">
        <v>15.097899999999999</v>
      </c>
      <c r="AY35" s="14">
        <v>3.5000000000000003E-2</v>
      </c>
      <c r="AZ35" s="14">
        <v>1.26E-2</v>
      </c>
      <c r="BA35" s="14">
        <v>0.26169999999999999</v>
      </c>
      <c r="BB35" s="14">
        <v>0.29070000000000001</v>
      </c>
      <c r="BC35" s="14">
        <v>4.82E-2</v>
      </c>
      <c r="BD35" s="14">
        <v>0.20699999999999999</v>
      </c>
      <c r="BE35" s="14">
        <v>101.4436</v>
      </c>
      <c r="BF35" s="14">
        <f t="shared" si="3"/>
        <v>0.84245820857186193</v>
      </c>
      <c r="BG35" s="13">
        <v>4.8</v>
      </c>
      <c r="BH35" s="13">
        <v>1.3</v>
      </c>
      <c r="BI35" s="13">
        <v>0.17</v>
      </c>
      <c r="BJ35" s="13">
        <v>0.34</v>
      </c>
      <c r="BK35" s="13">
        <v>1135</v>
      </c>
      <c r="BL35" s="13">
        <v>59</v>
      </c>
      <c r="BM35" s="13">
        <v>33.200000000000003</v>
      </c>
      <c r="BN35" s="13">
        <v>1.7</v>
      </c>
      <c r="BO35" s="13">
        <v>316</v>
      </c>
      <c r="BP35" s="13">
        <v>24</v>
      </c>
      <c r="BQ35" s="13">
        <v>473</v>
      </c>
      <c r="BR35" s="13">
        <v>33</v>
      </c>
      <c r="BS35" s="13">
        <v>47.7</v>
      </c>
      <c r="BT35" s="13">
        <v>2.9</v>
      </c>
      <c r="BU35" s="13">
        <v>123.7</v>
      </c>
      <c r="BV35" s="13">
        <v>7.8</v>
      </c>
      <c r="BW35" s="13">
        <v>8.5299999999999994</v>
      </c>
      <c r="BX35" s="13">
        <v>0.63</v>
      </c>
      <c r="BY35" s="13">
        <v>370</v>
      </c>
      <c r="BZ35" s="13">
        <v>35</v>
      </c>
      <c r="CA35" s="13">
        <v>24.6</v>
      </c>
      <c r="CB35" s="13">
        <v>1.5</v>
      </c>
      <c r="CC35" s="13">
        <v>148.4</v>
      </c>
      <c r="CD35" s="13">
        <v>9.6999999999999993</v>
      </c>
      <c r="CE35" s="13">
        <v>13.9</v>
      </c>
      <c r="CF35" s="13">
        <v>1</v>
      </c>
      <c r="CG35" s="13">
        <v>9.6000000000000002E-2</v>
      </c>
      <c r="CH35" s="13">
        <v>2.3E-2</v>
      </c>
      <c r="CI35" s="13">
        <v>111.9</v>
      </c>
      <c r="CJ35" s="13">
        <v>8.3000000000000007</v>
      </c>
      <c r="CK35" s="13">
        <v>12.91</v>
      </c>
      <c r="CL35" s="13">
        <v>0.8</v>
      </c>
      <c r="CM35" s="13">
        <v>30.6</v>
      </c>
      <c r="CN35" s="13">
        <v>2</v>
      </c>
      <c r="CO35" s="13">
        <v>4.45</v>
      </c>
      <c r="CP35" s="13">
        <v>0.62</v>
      </c>
      <c r="CQ35" s="13">
        <v>18.68</v>
      </c>
      <c r="CR35" s="13">
        <v>0.93</v>
      </c>
      <c r="CS35" s="13">
        <v>5.54</v>
      </c>
      <c r="CT35" s="13">
        <v>0.85</v>
      </c>
      <c r="CU35" s="13">
        <v>1.64</v>
      </c>
      <c r="CV35" s="13">
        <v>0.2</v>
      </c>
      <c r="CW35" s="13">
        <v>5.81</v>
      </c>
      <c r="CX35" s="13">
        <v>0.82</v>
      </c>
      <c r="CY35" s="13">
        <v>0.92</v>
      </c>
      <c r="CZ35" s="13">
        <v>0.14000000000000001</v>
      </c>
      <c r="DA35" s="13">
        <v>5.08</v>
      </c>
      <c r="DB35" s="13">
        <v>0.68</v>
      </c>
      <c r="DC35" s="13">
        <v>1</v>
      </c>
      <c r="DD35" s="13">
        <v>0.14000000000000001</v>
      </c>
      <c r="DE35" s="13">
        <v>2.61</v>
      </c>
      <c r="DF35" s="13">
        <v>0.43</v>
      </c>
      <c r="DG35" s="13">
        <v>0.30299999999999999</v>
      </c>
      <c r="DH35" s="13">
        <v>7.3999999999999996E-2</v>
      </c>
      <c r="DI35" s="13">
        <v>2.0099999999999998</v>
      </c>
      <c r="DJ35" s="13">
        <v>0.65</v>
      </c>
      <c r="DK35" s="13">
        <v>0.28599999999999998</v>
      </c>
      <c r="DL35" s="13">
        <v>6.6000000000000003E-2</v>
      </c>
      <c r="DM35" s="13">
        <v>3.59</v>
      </c>
      <c r="DN35" s="13">
        <v>0.56000000000000005</v>
      </c>
      <c r="DO35" s="13">
        <v>0.82</v>
      </c>
      <c r="DP35" s="13">
        <v>0.18</v>
      </c>
      <c r="DQ35" s="13">
        <v>1.1499999999999999</v>
      </c>
      <c r="DR35" s="13">
        <v>0.3</v>
      </c>
      <c r="DS35" s="13">
        <v>0.84</v>
      </c>
      <c r="DT35" s="13">
        <v>0.16</v>
      </c>
      <c r="DU35" s="13">
        <v>0.38200000000000001</v>
      </c>
      <c r="DV35" s="13">
        <v>8.6999999999999994E-2</v>
      </c>
      <c r="DW35" s="13">
        <v>102</v>
      </c>
      <c r="DX35" s="134">
        <v>-1.71</v>
      </c>
      <c r="DY35" s="130">
        <v>48.997999999999998</v>
      </c>
      <c r="DZ35" s="130">
        <v>2.48</v>
      </c>
      <c r="EA35" s="130">
        <v>13.058</v>
      </c>
      <c r="EB35" s="130">
        <v>1.7090000000000001</v>
      </c>
      <c r="EC35" s="130">
        <v>9.8019999999999996</v>
      </c>
      <c r="ED35" s="130">
        <v>0.34200000000000003</v>
      </c>
      <c r="EE35" s="130">
        <v>9.2379999999999995</v>
      </c>
      <c r="EF35" s="130">
        <v>10.917</v>
      </c>
      <c r="EG35" s="130">
        <v>2.2280000000000002</v>
      </c>
      <c r="EH35" s="130">
        <v>0.499</v>
      </c>
      <c r="EI35" s="130">
        <v>0.23599999999999999</v>
      </c>
      <c r="EJ35" s="130">
        <v>0</v>
      </c>
      <c r="EK35" s="130">
        <v>11.34</v>
      </c>
      <c r="EL35" s="130">
        <v>11.33</v>
      </c>
    </row>
    <row r="36" spans="1:142" x14ac:dyDescent="0.3">
      <c r="A36" s="5" t="s">
        <v>153</v>
      </c>
      <c r="B36" s="5">
        <v>50</v>
      </c>
      <c r="C36" s="5">
        <v>910</v>
      </c>
      <c r="D36" t="s">
        <v>163</v>
      </c>
      <c r="F36" s="22">
        <v>12.878</v>
      </c>
      <c r="G36" s="3">
        <v>126</v>
      </c>
      <c r="H36" s="3">
        <v>5.3</v>
      </c>
      <c r="I36" s="3">
        <v>107.2</v>
      </c>
      <c r="J36" s="3">
        <v>6</v>
      </c>
      <c r="K36" s="4">
        <v>0.7</v>
      </c>
      <c r="L36" s="4">
        <v>0.13</v>
      </c>
      <c r="M36" s="4"/>
      <c r="N36" s="4"/>
      <c r="O36" s="4">
        <v>7.3999999999999996E-2</v>
      </c>
      <c r="P36" s="4">
        <v>3.9E-2</v>
      </c>
      <c r="Q36" s="4">
        <v>1.37</v>
      </c>
      <c r="R36" s="4">
        <v>0.14000000000000001</v>
      </c>
      <c r="S36" s="4"/>
      <c r="T36" s="4"/>
      <c r="U36" s="4">
        <v>0.14599999999999999</v>
      </c>
      <c r="V36" s="4">
        <v>5.0999999999999997E-2</v>
      </c>
      <c r="W36" s="4">
        <v>8.3999999999999995E-3</v>
      </c>
      <c r="X36" s="4">
        <v>8.3999999999999995E-3</v>
      </c>
      <c r="Y36" s="4">
        <v>1.7000000000000001E-2</v>
      </c>
      <c r="Z36" s="4">
        <v>0.01</v>
      </c>
      <c r="AA36" s="38"/>
      <c r="AB36" s="38"/>
      <c r="AC36" s="38"/>
      <c r="AD36" s="38"/>
      <c r="AE36" s="38"/>
      <c r="AG36" s="14">
        <v>2.3584999999999998</v>
      </c>
      <c r="AH36" s="14">
        <v>13.187900000000001</v>
      </c>
      <c r="AI36" s="14">
        <v>0.28749999999999998</v>
      </c>
      <c r="AJ36" s="14">
        <v>11.4062</v>
      </c>
      <c r="AK36" s="14">
        <v>0.44669999999999999</v>
      </c>
      <c r="AL36" s="14">
        <v>2.4359000000000002</v>
      </c>
      <c r="AM36" s="14">
        <v>51.285499999999999</v>
      </c>
      <c r="AN36" s="14">
        <v>8.5315999999999992</v>
      </c>
      <c r="AO36" s="14">
        <v>9.2494999999999994</v>
      </c>
      <c r="AP36" s="14">
        <v>0.32669999999999999</v>
      </c>
      <c r="AQ36" s="14">
        <f t="shared" si="0"/>
        <v>0.19800000000000001</v>
      </c>
      <c r="AR36" s="14">
        <v>8.0799999999999997E-2</v>
      </c>
      <c r="AS36" s="14">
        <v>1.1900000000000001E-2</v>
      </c>
      <c r="AT36" s="14">
        <f t="shared" si="1"/>
        <v>1.0347826086956523E-2</v>
      </c>
      <c r="AU36" s="14">
        <v>99.608699999999999</v>
      </c>
      <c r="AV36" s="14">
        <v>40.709000000000003</v>
      </c>
      <c r="AW36" s="14">
        <v>45.936900000000001</v>
      </c>
      <c r="AX36" s="14">
        <v>14.804</v>
      </c>
      <c r="AY36" s="14">
        <v>3.5700000000000003E-2</v>
      </c>
      <c r="AZ36" s="14">
        <v>1.49E-2</v>
      </c>
      <c r="BA36" s="14">
        <v>0.22589999999999999</v>
      </c>
      <c r="BB36" s="14">
        <v>0.36120000000000002</v>
      </c>
      <c r="BC36" s="14">
        <v>4.07E-2</v>
      </c>
      <c r="BD36" s="14">
        <v>0.2288</v>
      </c>
      <c r="BE36" s="14">
        <v>102.357</v>
      </c>
      <c r="BF36" s="14">
        <f t="shared" si="3"/>
        <v>0.8468891649360043</v>
      </c>
      <c r="BG36" s="13">
        <v>5.36</v>
      </c>
      <c r="BH36" s="13">
        <v>0.7</v>
      </c>
      <c r="BI36" s="13">
        <v>0.89</v>
      </c>
      <c r="BJ36" s="13">
        <v>0.66</v>
      </c>
      <c r="BK36" s="13">
        <v>1163</v>
      </c>
      <c r="BL36" s="13">
        <v>34</v>
      </c>
      <c r="BM36" s="13">
        <v>35.299999999999997</v>
      </c>
      <c r="BN36" s="13">
        <v>1.3</v>
      </c>
      <c r="BO36" s="13">
        <v>313</v>
      </c>
      <c r="BP36" s="13">
        <v>13</v>
      </c>
      <c r="BQ36" s="13">
        <v>397</v>
      </c>
      <c r="BR36" s="13">
        <v>19</v>
      </c>
      <c r="BS36" s="13">
        <v>37</v>
      </c>
      <c r="BT36" s="13">
        <v>2.2000000000000002</v>
      </c>
      <c r="BU36" s="13">
        <v>99.4</v>
      </c>
      <c r="BV36" s="13">
        <v>5.2</v>
      </c>
      <c r="BW36" s="13">
        <v>6.96</v>
      </c>
      <c r="BX36" s="13">
        <v>0.47</v>
      </c>
      <c r="BY36" s="13">
        <v>322</v>
      </c>
      <c r="BZ36" s="13">
        <v>11</v>
      </c>
      <c r="CA36" s="13">
        <v>25.1</v>
      </c>
      <c r="CB36" s="13">
        <v>0.71</v>
      </c>
      <c r="CC36" s="13">
        <v>133.19999999999999</v>
      </c>
      <c r="CD36" s="13">
        <v>5.2</v>
      </c>
      <c r="CE36" s="13">
        <v>11.41</v>
      </c>
      <c r="CF36" s="13">
        <v>0.72</v>
      </c>
      <c r="CG36" s="13">
        <v>0.06</v>
      </c>
      <c r="CH36" s="13">
        <v>0.02</v>
      </c>
      <c r="CI36" s="13">
        <v>92.4</v>
      </c>
      <c r="CJ36" s="13">
        <v>4.5</v>
      </c>
      <c r="CK36" s="13">
        <v>10.88</v>
      </c>
      <c r="CL36" s="13">
        <v>0.61</v>
      </c>
      <c r="CM36" s="13">
        <v>25.5</v>
      </c>
      <c r="CN36" s="13">
        <v>1.2</v>
      </c>
      <c r="CO36" s="13">
        <v>3.58</v>
      </c>
      <c r="CP36" s="13">
        <v>0.24</v>
      </c>
      <c r="CQ36" s="13">
        <v>18.5</v>
      </c>
      <c r="CR36" s="13">
        <v>1.8</v>
      </c>
      <c r="CS36" s="13">
        <v>4.78</v>
      </c>
      <c r="CT36" s="13">
        <v>0.74</v>
      </c>
      <c r="CU36" s="13">
        <v>1.76</v>
      </c>
      <c r="CV36" s="13">
        <v>0.22</v>
      </c>
      <c r="CW36" s="13">
        <v>5.51</v>
      </c>
      <c r="CX36" s="13">
        <v>0.46</v>
      </c>
      <c r="CY36" s="13">
        <v>0.97</v>
      </c>
      <c r="CZ36" s="13">
        <v>0.12</v>
      </c>
      <c r="DA36" s="13">
        <v>4.96</v>
      </c>
      <c r="DB36" s="13">
        <v>0.62</v>
      </c>
      <c r="DC36" s="13">
        <v>0.99199999999999999</v>
      </c>
      <c r="DD36" s="13">
        <v>9.1999999999999998E-2</v>
      </c>
      <c r="DE36" s="13">
        <v>2.54</v>
      </c>
      <c r="DF36" s="13">
        <v>0.4</v>
      </c>
      <c r="DG36" s="13">
        <v>0.34599999999999997</v>
      </c>
      <c r="DH36" s="13">
        <v>7.9000000000000001E-2</v>
      </c>
      <c r="DI36" s="13">
        <v>2.14</v>
      </c>
      <c r="DJ36" s="13">
        <v>0.37</v>
      </c>
      <c r="DK36" s="13">
        <v>0.317</v>
      </c>
      <c r="DL36" s="13">
        <v>7.5999999999999998E-2</v>
      </c>
      <c r="DM36" s="13">
        <v>3.55</v>
      </c>
      <c r="DN36" s="13">
        <v>0.63</v>
      </c>
      <c r="DO36" s="13">
        <v>0.57999999999999996</v>
      </c>
      <c r="DP36" s="13">
        <v>0.15</v>
      </c>
      <c r="DQ36" s="13">
        <v>1.05</v>
      </c>
      <c r="DR36" s="13">
        <v>0.18</v>
      </c>
      <c r="DS36" s="13">
        <v>0.81</v>
      </c>
      <c r="DT36" s="13">
        <v>0.13</v>
      </c>
      <c r="DU36" s="13">
        <v>0.16500000000000001</v>
      </c>
      <c r="DV36" s="13">
        <v>4.2000000000000003E-2</v>
      </c>
      <c r="DW36" s="13">
        <v>105</v>
      </c>
      <c r="DX36" s="134">
        <v>-6.86</v>
      </c>
      <c r="DY36" s="130">
        <v>50.042000000000002</v>
      </c>
      <c r="DZ36" s="130">
        <v>2.2559999999999998</v>
      </c>
      <c r="EA36" s="130">
        <v>12.212</v>
      </c>
      <c r="EB36" s="130">
        <v>1.71</v>
      </c>
      <c r="EC36" s="130">
        <v>9.7929999999999993</v>
      </c>
      <c r="ED36" s="130">
        <v>0.33300000000000002</v>
      </c>
      <c r="EE36" s="130">
        <v>9.7210000000000001</v>
      </c>
      <c r="EF36" s="130">
        <v>10.606999999999999</v>
      </c>
      <c r="EG36" s="130">
        <v>2.1840000000000002</v>
      </c>
      <c r="EH36" s="130">
        <v>0.41399999999999998</v>
      </c>
      <c r="EI36" s="130">
        <v>0.26600000000000001</v>
      </c>
      <c r="EJ36" s="130">
        <v>0</v>
      </c>
      <c r="EK36" s="130">
        <v>11.331</v>
      </c>
      <c r="EL36" s="130">
        <v>11.33</v>
      </c>
    </row>
    <row r="37" spans="1:142" x14ac:dyDescent="0.3">
      <c r="A37" s="5" t="s">
        <v>153</v>
      </c>
      <c r="B37" s="5">
        <v>50</v>
      </c>
      <c r="C37" s="5">
        <v>910</v>
      </c>
      <c r="D37" t="s">
        <v>164</v>
      </c>
      <c r="F37" s="22">
        <v>9.7390000000000008</v>
      </c>
      <c r="G37" s="3">
        <v>98.8</v>
      </c>
      <c r="H37" s="3">
        <v>9.6999999999999993</v>
      </c>
      <c r="I37" s="3">
        <v>135.19999999999999</v>
      </c>
      <c r="J37" s="3">
        <v>7.7</v>
      </c>
      <c r="K37" s="4">
        <v>0.66</v>
      </c>
      <c r="L37" s="4">
        <v>0.22</v>
      </c>
      <c r="M37" s="4"/>
      <c r="N37" s="4"/>
      <c r="O37" s="4">
        <v>0.13700000000000001</v>
      </c>
      <c r="P37" s="4">
        <v>6.0999999999999999E-2</v>
      </c>
      <c r="Q37" s="4">
        <v>1.74</v>
      </c>
      <c r="R37" s="4">
        <v>0.28000000000000003</v>
      </c>
      <c r="S37" s="4">
        <v>7.0999999999999994E-2</v>
      </c>
      <c r="T37" s="4">
        <v>0.04</v>
      </c>
      <c r="U37" s="4">
        <v>0.13900000000000001</v>
      </c>
      <c r="V37" s="4">
        <v>6.4000000000000001E-2</v>
      </c>
      <c r="W37" s="4">
        <v>2.1999999999999999E-2</v>
      </c>
      <c r="X37" s="4">
        <v>1.2E-2</v>
      </c>
      <c r="Y37" s="4">
        <v>1.7000000000000001E-2</v>
      </c>
      <c r="Z37" s="4">
        <v>1.2999999999999999E-2</v>
      </c>
      <c r="AA37" s="38"/>
      <c r="AB37" s="38"/>
      <c r="AC37" s="38"/>
      <c r="AD37" s="38"/>
      <c r="AE37" s="38"/>
      <c r="AG37" s="14">
        <v>1.7523</v>
      </c>
      <c r="AH37" s="14">
        <v>13.4361</v>
      </c>
      <c r="AI37" s="14">
        <v>0.29049999999999998</v>
      </c>
      <c r="AJ37" s="14">
        <v>11.461</v>
      </c>
      <c r="AK37" s="14">
        <v>0.51770000000000005</v>
      </c>
      <c r="AL37" s="14">
        <v>2.5975999999999999</v>
      </c>
      <c r="AM37" s="14">
        <v>49.673400000000001</v>
      </c>
      <c r="AN37" s="14">
        <v>7.2190000000000003</v>
      </c>
      <c r="AO37" s="14">
        <v>11.5395</v>
      </c>
      <c r="AP37" s="14">
        <v>0.3846</v>
      </c>
      <c r="AQ37" s="14">
        <f t="shared" si="0"/>
        <v>0.2330909090909091</v>
      </c>
      <c r="AR37" s="14">
        <v>0.27510000000000001</v>
      </c>
      <c r="AS37" s="14">
        <v>1.44E-2</v>
      </c>
      <c r="AT37" s="14">
        <f t="shared" si="1"/>
        <v>1.2521739130434783E-2</v>
      </c>
      <c r="AU37" s="14">
        <v>99.161199999999994</v>
      </c>
      <c r="AV37" s="14">
        <v>40.471899999999998</v>
      </c>
      <c r="AW37" s="14">
        <v>44.895099999999999</v>
      </c>
      <c r="AX37" s="14">
        <v>16.2303</v>
      </c>
      <c r="AY37" s="14">
        <v>3.32E-2</v>
      </c>
      <c r="AZ37" s="14">
        <v>8.6999999999999994E-3</v>
      </c>
      <c r="BA37" s="14">
        <v>0.2747</v>
      </c>
      <c r="BB37" s="14">
        <v>0.2288</v>
      </c>
      <c r="BC37" s="14">
        <v>3.0800000000000001E-2</v>
      </c>
      <c r="BD37" s="14">
        <v>0.24049999999999999</v>
      </c>
      <c r="BE37" s="14">
        <v>102.4141</v>
      </c>
      <c r="BF37" s="14">
        <f t="shared" si="3"/>
        <v>0.83138644026298369</v>
      </c>
      <c r="BG37" s="13">
        <v>4.6900000000000004</v>
      </c>
      <c r="BH37" s="13">
        <v>0.87</v>
      </c>
      <c r="BI37" s="13">
        <v>0.18</v>
      </c>
      <c r="BJ37" s="13">
        <v>0.36</v>
      </c>
      <c r="BK37" s="13">
        <v>1316</v>
      </c>
      <c r="BL37" s="13">
        <v>55</v>
      </c>
      <c r="BM37" s="13">
        <v>33.9</v>
      </c>
      <c r="BN37" s="13">
        <v>1.7</v>
      </c>
      <c r="BO37" s="13">
        <v>322</v>
      </c>
      <c r="BP37" s="13">
        <v>17</v>
      </c>
      <c r="BQ37" s="13">
        <v>344</v>
      </c>
      <c r="BR37" s="13">
        <v>22</v>
      </c>
      <c r="BS37" s="13">
        <v>43.4</v>
      </c>
      <c r="BT37" s="13">
        <v>3.6</v>
      </c>
      <c r="BU37" s="13">
        <v>65.3</v>
      </c>
      <c r="BV37" s="13">
        <v>5.8</v>
      </c>
      <c r="BW37" s="13">
        <v>8.66</v>
      </c>
      <c r="BX37" s="13">
        <v>0.41</v>
      </c>
      <c r="BY37" s="13">
        <v>375</v>
      </c>
      <c r="BZ37" s="13">
        <v>17</v>
      </c>
      <c r="CA37" s="13">
        <v>24.4</v>
      </c>
      <c r="CB37" s="13">
        <v>1.3</v>
      </c>
      <c r="CC37" s="13">
        <v>142.1</v>
      </c>
      <c r="CD37" s="13">
        <v>5</v>
      </c>
      <c r="CE37" s="13">
        <v>12.8</v>
      </c>
      <c r="CF37" s="13">
        <v>1</v>
      </c>
      <c r="CG37" s="13">
        <v>5.0999999999999997E-2</v>
      </c>
      <c r="CH37" s="13">
        <v>2.7E-2</v>
      </c>
      <c r="CI37" s="13">
        <v>125</v>
      </c>
      <c r="CJ37" s="13">
        <v>11</v>
      </c>
      <c r="CK37" s="13">
        <v>13.1</v>
      </c>
      <c r="CL37" s="13">
        <v>0.75</v>
      </c>
      <c r="CM37" s="13">
        <v>30.9</v>
      </c>
      <c r="CN37" s="13">
        <v>2</v>
      </c>
      <c r="CO37" s="13">
        <v>4.37</v>
      </c>
      <c r="CP37" s="13">
        <v>0.39</v>
      </c>
      <c r="CQ37" s="13">
        <v>19.899999999999999</v>
      </c>
      <c r="CR37" s="13">
        <v>2</v>
      </c>
      <c r="CS37" s="13">
        <v>5.6</v>
      </c>
      <c r="CT37" s="13">
        <v>1</v>
      </c>
      <c r="CU37" s="13">
        <v>1.96</v>
      </c>
      <c r="CV37" s="13">
        <v>0.26</v>
      </c>
      <c r="CW37" s="13">
        <v>5.92</v>
      </c>
      <c r="CX37" s="13">
        <v>0.68</v>
      </c>
      <c r="CY37" s="13">
        <v>0.89</v>
      </c>
      <c r="CZ37" s="13">
        <v>0.15</v>
      </c>
      <c r="DA37" s="13">
        <v>5.28</v>
      </c>
      <c r="DB37" s="13">
        <v>0.71</v>
      </c>
      <c r="DC37" s="13">
        <v>1.1100000000000001</v>
      </c>
      <c r="DD37" s="13">
        <v>0.18</v>
      </c>
      <c r="DE37" s="13">
        <v>2.67</v>
      </c>
      <c r="DF37" s="13">
        <v>0.35</v>
      </c>
      <c r="DG37" s="13">
        <v>0.30099999999999999</v>
      </c>
      <c r="DH37" s="13">
        <v>5.8999999999999997E-2</v>
      </c>
      <c r="DI37" s="13">
        <v>1.92</v>
      </c>
      <c r="DJ37" s="13">
        <v>0.46</v>
      </c>
      <c r="DK37" s="13">
        <v>0.20799999999999999</v>
      </c>
      <c r="DL37" s="13">
        <v>0.06</v>
      </c>
      <c r="DM37" s="13">
        <v>3.55</v>
      </c>
      <c r="DN37" s="13">
        <v>0.78</v>
      </c>
      <c r="DO37" s="13">
        <v>0.9</v>
      </c>
      <c r="DP37" s="13">
        <v>0.19</v>
      </c>
      <c r="DQ37" s="13">
        <v>1.24</v>
      </c>
      <c r="DR37" s="13">
        <v>0.28000000000000003</v>
      </c>
      <c r="DS37" s="13">
        <v>1.03</v>
      </c>
      <c r="DT37" s="13">
        <v>0.15</v>
      </c>
      <c r="DU37" s="13">
        <v>0.315</v>
      </c>
      <c r="DV37" s="13">
        <v>4.4999999999999998E-2</v>
      </c>
      <c r="DW37" s="13">
        <v>108</v>
      </c>
      <c r="DX37" s="134">
        <v>-3.77</v>
      </c>
      <c r="DY37" s="130">
        <v>49.622</v>
      </c>
      <c r="DZ37" s="130">
        <v>2.52</v>
      </c>
      <c r="EA37" s="130">
        <v>13.032</v>
      </c>
      <c r="EB37" s="130">
        <v>1.6439999999999999</v>
      </c>
      <c r="EC37" s="130">
        <v>9.8520000000000003</v>
      </c>
      <c r="ED37" s="130">
        <v>0.39</v>
      </c>
      <c r="EE37" s="130">
        <v>8.8279999999999994</v>
      </c>
      <c r="EF37" s="130">
        <v>11.143000000000001</v>
      </c>
      <c r="EG37" s="130">
        <v>1.7</v>
      </c>
      <c r="EH37" s="130">
        <v>0.502</v>
      </c>
      <c r="EI37" s="130">
        <v>0.28199999999999997</v>
      </c>
      <c r="EJ37" s="130">
        <v>0</v>
      </c>
      <c r="EK37" s="130">
        <v>11.332000000000001</v>
      </c>
      <c r="EL37" s="130">
        <v>11.33</v>
      </c>
    </row>
    <row r="38" spans="1:142" x14ac:dyDescent="0.3">
      <c r="A38" s="5" t="s">
        <v>153</v>
      </c>
      <c r="B38" s="5">
        <v>50</v>
      </c>
      <c r="C38" s="5">
        <v>910</v>
      </c>
      <c r="D38" t="s">
        <v>165</v>
      </c>
      <c r="E38" t="s">
        <v>433</v>
      </c>
      <c r="F38" s="22">
        <v>20.542999999999999</v>
      </c>
      <c r="G38" s="3">
        <v>38.1</v>
      </c>
      <c r="H38" s="3">
        <v>1.7</v>
      </c>
      <c r="I38" s="3">
        <v>117.4</v>
      </c>
      <c r="J38" s="3">
        <v>6.2</v>
      </c>
      <c r="K38" s="4">
        <v>0.98</v>
      </c>
      <c r="L38" s="4">
        <v>0.25</v>
      </c>
      <c r="M38" s="4">
        <v>0.25</v>
      </c>
      <c r="N38" s="4">
        <v>0.2</v>
      </c>
      <c r="O38" s="4">
        <v>0.10199999999999999</v>
      </c>
      <c r="P38" s="4">
        <v>0.03</v>
      </c>
      <c r="Q38" s="4">
        <v>1.9</v>
      </c>
      <c r="R38" s="4">
        <v>0.18</v>
      </c>
      <c r="S38" s="4">
        <v>3.6999999999999998E-2</v>
      </c>
      <c r="T38" s="4">
        <v>2.5000000000000001E-2</v>
      </c>
      <c r="U38" s="4">
        <v>0.20499999999999999</v>
      </c>
      <c r="V38" s="4">
        <v>0.05</v>
      </c>
      <c r="W38" s="4">
        <v>3.3000000000000002E-2</v>
      </c>
      <c r="X38" s="4">
        <v>1.4E-2</v>
      </c>
      <c r="Y38" s="4">
        <v>1.49E-2</v>
      </c>
      <c r="Z38" s="4">
        <v>7.7000000000000002E-3</v>
      </c>
      <c r="AA38" s="38"/>
      <c r="AB38" s="38"/>
      <c r="AC38" s="38"/>
      <c r="AD38" s="38"/>
      <c r="AE38" s="38"/>
      <c r="AG38" s="14">
        <v>2.8925999999999998</v>
      </c>
      <c r="AH38" s="14">
        <v>13.5725</v>
      </c>
      <c r="AI38" s="14">
        <v>0.28870000000000001</v>
      </c>
      <c r="AJ38" s="14">
        <v>7.9162999999999997</v>
      </c>
      <c r="AK38" s="14">
        <v>0.50749999999999995</v>
      </c>
      <c r="AL38" s="14">
        <v>3.0908000000000002</v>
      </c>
      <c r="AM38" s="14">
        <v>52.402999999999999</v>
      </c>
      <c r="AN38" s="14">
        <v>6.7192999999999996</v>
      </c>
      <c r="AO38" s="14">
        <v>10.476699999999999</v>
      </c>
      <c r="AP38" s="14">
        <v>0.35420000000000001</v>
      </c>
      <c r="AQ38" s="14">
        <f t="shared" si="0"/>
        <v>0.2146666666666667</v>
      </c>
      <c r="AR38" s="14">
        <v>0.26279999999999998</v>
      </c>
      <c r="AS38" s="14">
        <v>2.0400000000000001E-2</v>
      </c>
      <c r="AT38" s="14">
        <f t="shared" si="1"/>
        <v>1.7739130434782611E-2</v>
      </c>
      <c r="AU38" s="14">
        <v>98.5047</v>
      </c>
      <c r="AV38" s="14">
        <v>40.247199999999999</v>
      </c>
      <c r="AW38" s="14">
        <v>45.409500000000001</v>
      </c>
      <c r="AX38" s="14">
        <v>15.307600000000001</v>
      </c>
      <c r="AY38" s="14">
        <v>2.87E-2</v>
      </c>
      <c r="AZ38" s="14">
        <v>1.8700000000000001E-2</v>
      </c>
      <c r="BA38" s="14">
        <v>0.18859999999999999</v>
      </c>
      <c r="BB38" s="14">
        <v>0.36890000000000001</v>
      </c>
      <c r="BC38" s="14">
        <v>3.2599999999999997E-2</v>
      </c>
      <c r="BD38" s="14">
        <v>0.223</v>
      </c>
      <c r="BE38" s="14">
        <v>101.8248</v>
      </c>
      <c r="BF38" s="14">
        <f t="shared" si="3"/>
        <v>0.84096267507500777</v>
      </c>
      <c r="BG38" s="13">
        <v>7.6</v>
      </c>
      <c r="BH38" s="13">
        <v>0.6</v>
      </c>
      <c r="BI38" s="13">
        <v>1.63</v>
      </c>
      <c r="BJ38" s="13">
        <v>0.92</v>
      </c>
      <c r="BK38" s="13">
        <v>1415</v>
      </c>
      <c r="BL38" s="13">
        <v>40</v>
      </c>
      <c r="BM38" s="13">
        <v>25.69</v>
      </c>
      <c r="BN38" s="13">
        <v>0.98</v>
      </c>
      <c r="BO38" s="13">
        <v>279.60000000000002</v>
      </c>
      <c r="BP38" s="13">
        <v>7.6</v>
      </c>
      <c r="BQ38" s="13">
        <v>301</v>
      </c>
      <c r="BR38" s="13">
        <v>11</v>
      </c>
      <c r="BS38" s="13">
        <v>39.6</v>
      </c>
      <c r="BT38" s="13">
        <v>1.2</v>
      </c>
      <c r="BU38" s="13">
        <v>93.8</v>
      </c>
      <c r="BV38" s="13">
        <v>3.3</v>
      </c>
      <c r="BW38" s="13">
        <v>10.29</v>
      </c>
      <c r="BX38" s="13">
        <v>0.6</v>
      </c>
      <c r="BY38" s="13">
        <v>433</v>
      </c>
      <c r="BZ38" s="13">
        <v>13</v>
      </c>
      <c r="CA38" s="13">
        <v>36.200000000000003</v>
      </c>
      <c r="CB38" s="13">
        <v>1.1000000000000001</v>
      </c>
      <c r="CC38" s="13">
        <v>178.8</v>
      </c>
      <c r="CD38" s="13">
        <v>5</v>
      </c>
      <c r="CE38" s="13">
        <v>15.24</v>
      </c>
      <c r="CF38" s="13">
        <v>0.61</v>
      </c>
      <c r="CG38" s="13">
        <v>9.0999999999999998E-2</v>
      </c>
      <c r="CH38" s="13">
        <v>2.3E-2</v>
      </c>
      <c r="CI38" s="13">
        <v>127</v>
      </c>
      <c r="CJ38" s="13">
        <v>6.1</v>
      </c>
      <c r="CK38" s="13">
        <v>14.29</v>
      </c>
      <c r="CL38" s="13">
        <v>0.71</v>
      </c>
      <c r="CM38" s="13">
        <v>33.799999999999997</v>
      </c>
      <c r="CN38" s="13">
        <v>1.4</v>
      </c>
      <c r="CO38" s="13">
        <v>5.16</v>
      </c>
      <c r="CP38" s="13">
        <v>0.31</v>
      </c>
      <c r="CQ38" s="13">
        <v>26.2</v>
      </c>
      <c r="CR38" s="13">
        <v>1.2</v>
      </c>
      <c r="CS38" s="13">
        <v>6.79</v>
      </c>
      <c r="CT38" s="13">
        <v>0.5</v>
      </c>
      <c r="CU38" s="13">
        <v>2.4900000000000002</v>
      </c>
      <c r="CV38" s="13">
        <v>0.2</v>
      </c>
      <c r="CW38" s="13">
        <v>8.64</v>
      </c>
      <c r="CX38" s="13">
        <v>0.64</v>
      </c>
      <c r="CY38" s="13">
        <v>1.32</v>
      </c>
      <c r="CZ38" s="13">
        <v>0.14000000000000001</v>
      </c>
      <c r="DA38" s="13">
        <v>7.28</v>
      </c>
      <c r="DB38" s="13">
        <v>0.46</v>
      </c>
      <c r="DC38" s="13">
        <v>1.391</v>
      </c>
      <c r="DD38" s="13">
        <v>8.4000000000000005E-2</v>
      </c>
      <c r="DE38" s="13">
        <v>3.46</v>
      </c>
      <c r="DF38" s="13">
        <v>0.37</v>
      </c>
      <c r="DG38" s="13">
        <v>0.44700000000000001</v>
      </c>
      <c r="DH38" s="13">
        <v>6.2E-2</v>
      </c>
      <c r="DI38" s="13">
        <v>2.71</v>
      </c>
      <c r="DJ38" s="13">
        <v>0.35</v>
      </c>
      <c r="DK38" s="13">
        <v>0.36599999999999999</v>
      </c>
      <c r="DL38" s="13">
        <v>4.9000000000000002E-2</v>
      </c>
      <c r="DM38" s="13">
        <v>4.7699999999999996</v>
      </c>
      <c r="DN38" s="13">
        <v>0.6</v>
      </c>
      <c r="DO38" s="13">
        <v>0.95</v>
      </c>
      <c r="DP38" s="13">
        <v>0.12</v>
      </c>
      <c r="DQ38" s="13">
        <v>0.97</v>
      </c>
      <c r="DR38" s="13">
        <v>0.17</v>
      </c>
      <c r="DS38" s="13">
        <v>0.94</v>
      </c>
      <c r="DT38" s="13">
        <v>0.12</v>
      </c>
      <c r="DU38" s="13">
        <v>0.33600000000000002</v>
      </c>
      <c r="DV38" s="13">
        <v>5.8999999999999997E-2</v>
      </c>
      <c r="DW38" s="13">
        <v>111</v>
      </c>
      <c r="DX38" s="134">
        <v>-8.81</v>
      </c>
      <c r="DY38" s="130">
        <v>51.823999999999998</v>
      </c>
      <c r="DZ38" s="130">
        <v>2.867</v>
      </c>
      <c r="EA38" s="130">
        <v>12.590999999999999</v>
      </c>
      <c r="EB38" s="130">
        <v>1.5780000000000001</v>
      </c>
      <c r="EC38" s="130">
        <v>9.9130000000000003</v>
      </c>
      <c r="ED38" s="130">
        <v>0.36599999999999999</v>
      </c>
      <c r="EE38" s="130">
        <v>9.5730000000000004</v>
      </c>
      <c r="EF38" s="130">
        <v>7.4020000000000001</v>
      </c>
      <c r="EG38" s="130">
        <v>2.6829999999999998</v>
      </c>
      <c r="EH38" s="130">
        <v>0.47099999999999997</v>
      </c>
      <c r="EI38" s="130">
        <v>0.26800000000000002</v>
      </c>
      <c r="EJ38" s="130">
        <v>0</v>
      </c>
      <c r="EK38" s="130">
        <v>11.333</v>
      </c>
      <c r="EL38" s="130">
        <v>11.33</v>
      </c>
    </row>
    <row r="39" spans="1:142" x14ac:dyDescent="0.3">
      <c r="A39" s="5" t="s">
        <v>153</v>
      </c>
      <c r="B39" s="5">
        <v>50</v>
      </c>
      <c r="C39" s="5">
        <v>910</v>
      </c>
      <c r="D39" t="s">
        <v>166</v>
      </c>
      <c r="F39" s="22">
        <v>18.225000000000001</v>
      </c>
      <c r="G39" s="3">
        <v>121.1</v>
      </c>
      <c r="H39" s="3">
        <v>4.5</v>
      </c>
      <c r="I39" s="3">
        <v>110.1</v>
      </c>
      <c r="J39" s="3">
        <v>6.2</v>
      </c>
      <c r="K39" s="4">
        <v>0.89</v>
      </c>
      <c r="L39" s="4">
        <v>0.2</v>
      </c>
      <c r="M39" s="4">
        <v>0.13</v>
      </c>
      <c r="N39" s="4">
        <v>0.12</v>
      </c>
      <c r="O39" s="4">
        <v>9.8000000000000004E-2</v>
      </c>
      <c r="P39" s="4">
        <v>3.5999999999999997E-2</v>
      </c>
      <c r="Q39" s="4">
        <v>1.66</v>
      </c>
      <c r="R39" s="4">
        <v>0.17</v>
      </c>
      <c r="S39" s="4"/>
      <c r="T39" s="4"/>
      <c r="U39" s="4">
        <v>0.16</v>
      </c>
      <c r="V39" s="4">
        <v>4.1000000000000002E-2</v>
      </c>
      <c r="W39" s="4">
        <v>3.3000000000000002E-2</v>
      </c>
      <c r="X39" s="4">
        <v>1.4E-2</v>
      </c>
      <c r="Y39" s="4">
        <v>1.14E-2</v>
      </c>
      <c r="Z39" s="4">
        <v>6.1000000000000004E-3</v>
      </c>
      <c r="AA39" s="38"/>
      <c r="AB39" s="38"/>
      <c r="AC39" s="38"/>
      <c r="AD39" s="38"/>
      <c r="AE39" s="38"/>
      <c r="AG39" s="14">
        <v>2.2989999999999999</v>
      </c>
      <c r="AH39" s="14">
        <v>13.6753</v>
      </c>
      <c r="AI39" s="14">
        <v>0.31290000000000001</v>
      </c>
      <c r="AJ39" s="14">
        <v>11.453900000000001</v>
      </c>
      <c r="AK39" s="14">
        <v>0.54669999999999996</v>
      </c>
      <c r="AL39" s="14">
        <v>2.7448000000000001</v>
      </c>
      <c r="AM39" s="14">
        <v>49.863500000000002</v>
      </c>
      <c r="AN39" s="14">
        <v>7.2742000000000004</v>
      </c>
      <c r="AO39" s="14">
        <v>9.5870999999999995</v>
      </c>
      <c r="AP39" s="14">
        <v>0.32429999999999998</v>
      </c>
      <c r="AQ39" s="14">
        <f t="shared" si="0"/>
        <v>0.19654545454545455</v>
      </c>
      <c r="AR39" s="14">
        <v>0.2833</v>
      </c>
      <c r="AS39" s="14">
        <v>1.83E-2</v>
      </c>
      <c r="AT39" s="14">
        <f t="shared" si="1"/>
        <v>1.591304347826087E-2</v>
      </c>
      <c r="AU39" s="14">
        <v>98.383300000000006</v>
      </c>
      <c r="AV39" s="14">
        <v>41.041200000000003</v>
      </c>
      <c r="AW39" s="14">
        <v>47.832099999999997</v>
      </c>
      <c r="AX39" s="14">
        <v>11.921099999999999</v>
      </c>
      <c r="AY39" s="14">
        <v>4.7600000000000003E-2</v>
      </c>
      <c r="AZ39" s="14">
        <v>8.9999999999999993E-3</v>
      </c>
      <c r="BA39" s="14">
        <v>0.24299999999999999</v>
      </c>
      <c r="BB39" s="14">
        <v>0.41860000000000003</v>
      </c>
      <c r="BC39" s="14">
        <v>8.4599999999999995E-2</v>
      </c>
      <c r="BD39" s="14">
        <v>0.17899999999999999</v>
      </c>
      <c r="BE39" s="14">
        <v>101.77630000000001</v>
      </c>
      <c r="BF39" s="14">
        <f t="shared" si="3"/>
        <v>0.87733410025932912</v>
      </c>
      <c r="BG39" s="13">
        <v>4.6500000000000004</v>
      </c>
      <c r="BH39" s="13">
        <v>0.56999999999999995</v>
      </c>
      <c r="BI39" s="13">
        <v>1.0900000000000001</v>
      </c>
      <c r="BJ39" s="13">
        <v>0.69</v>
      </c>
      <c r="BK39" s="13">
        <v>1339</v>
      </c>
      <c r="BL39" s="13">
        <v>35</v>
      </c>
      <c r="BM39" s="13">
        <v>31.8</v>
      </c>
      <c r="BN39" s="13">
        <v>1.2</v>
      </c>
      <c r="BO39" s="13">
        <v>325</v>
      </c>
      <c r="BP39" s="13">
        <v>14</v>
      </c>
      <c r="BQ39" s="13">
        <v>431</v>
      </c>
      <c r="BR39" s="13">
        <v>18</v>
      </c>
      <c r="BS39" s="13">
        <v>41.7</v>
      </c>
      <c r="BT39" s="13">
        <v>1.7</v>
      </c>
      <c r="BU39" s="13">
        <v>120</v>
      </c>
      <c r="BV39" s="13">
        <v>5.3</v>
      </c>
      <c r="BW39" s="13">
        <v>10.7</v>
      </c>
      <c r="BX39" s="13">
        <v>0.66</v>
      </c>
      <c r="BY39" s="13">
        <v>390</v>
      </c>
      <c r="BZ39" s="13">
        <v>14</v>
      </c>
      <c r="CA39" s="13">
        <v>23.67</v>
      </c>
      <c r="CB39" s="13">
        <v>0.85</v>
      </c>
      <c r="CC39" s="13">
        <v>151.1</v>
      </c>
      <c r="CD39" s="13">
        <v>6.2</v>
      </c>
      <c r="CE39" s="13">
        <v>18.5</v>
      </c>
      <c r="CF39" s="13">
        <v>1.1000000000000001</v>
      </c>
      <c r="CG39" s="13">
        <v>0.10299999999999999</v>
      </c>
      <c r="CH39" s="13">
        <v>0.02</v>
      </c>
      <c r="CI39" s="13">
        <v>137.69999999999999</v>
      </c>
      <c r="CJ39" s="13">
        <v>6.8</v>
      </c>
      <c r="CK39" s="13">
        <v>16.03</v>
      </c>
      <c r="CL39" s="13">
        <v>0.78</v>
      </c>
      <c r="CM39" s="13">
        <v>37.6</v>
      </c>
      <c r="CN39" s="13">
        <v>1.6</v>
      </c>
      <c r="CO39" s="13">
        <v>5.21</v>
      </c>
      <c r="CP39" s="13">
        <v>0.28999999999999998</v>
      </c>
      <c r="CQ39" s="13">
        <v>24.2</v>
      </c>
      <c r="CR39" s="13">
        <v>1.6</v>
      </c>
      <c r="CS39" s="13">
        <v>6.29</v>
      </c>
      <c r="CT39" s="13">
        <v>0.63</v>
      </c>
      <c r="CU39" s="13">
        <v>1.93</v>
      </c>
      <c r="CV39" s="13">
        <v>0.17</v>
      </c>
      <c r="CW39" s="13">
        <v>5.32</v>
      </c>
      <c r="CX39" s="13">
        <v>0.74</v>
      </c>
      <c r="CY39" s="13">
        <v>0.84299999999999997</v>
      </c>
      <c r="CZ39" s="13">
        <v>9.4E-2</v>
      </c>
      <c r="DA39" s="13">
        <v>4.8600000000000003</v>
      </c>
      <c r="DB39" s="13">
        <v>0.4</v>
      </c>
      <c r="DC39" s="13">
        <v>0.91</v>
      </c>
      <c r="DD39" s="13">
        <v>0.11</v>
      </c>
      <c r="DE39" s="13">
        <v>2.4</v>
      </c>
      <c r="DF39" s="13">
        <v>0.23</v>
      </c>
      <c r="DG39" s="13">
        <v>0.317</v>
      </c>
      <c r="DH39" s="13">
        <v>0.05</v>
      </c>
      <c r="DI39" s="13">
        <v>1.79</v>
      </c>
      <c r="DJ39" s="13">
        <v>0.33</v>
      </c>
      <c r="DK39" s="13">
        <v>0.26300000000000001</v>
      </c>
      <c r="DL39" s="13">
        <v>5.7000000000000002E-2</v>
      </c>
      <c r="DM39" s="13">
        <v>3.67</v>
      </c>
      <c r="DN39" s="13">
        <v>0.45</v>
      </c>
      <c r="DO39" s="13">
        <v>1.04</v>
      </c>
      <c r="DP39" s="13">
        <v>0.16</v>
      </c>
      <c r="DQ39" s="13">
        <v>0.98</v>
      </c>
      <c r="DR39" s="13">
        <v>0.19</v>
      </c>
      <c r="DS39" s="13">
        <v>1.19</v>
      </c>
      <c r="DT39" s="13">
        <v>0.14000000000000001</v>
      </c>
      <c r="DU39" s="13">
        <v>0.434</v>
      </c>
      <c r="DV39" s="13">
        <v>6.2E-2</v>
      </c>
      <c r="DW39" s="13">
        <v>114</v>
      </c>
      <c r="DX39" s="134">
        <v>-17.05</v>
      </c>
      <c r="DY39" s="130">
        <v>48.704999999999998</v>
      </c>
      <c r="DZ39" s="130">
        <v>2.359</v>
      </c>
      <c r="EA39" s="130">
        <v>11.755000000000001</v>
      </c>
      <c r="EB39" s="130">
        <v>1.696</v>
      </c>
      <c r="EC39" s="130">
        <v>9.8119999999999994</v>
      </c>
      <c r="ED39" s="130">
        <v>0.32800000000000001</v>
      </c>
      <c r="EE39" s="130">
        <v>12.254</v>
      </c>
      <c r="EF39" s="130">
        <v>9.9459999999999997</v>
      </c>
      <c r="EG39" s="130">
        <v>1.976</v>
      </c>
      <c r="EH39" s="130">
        <v>0.47</v>
      </c>
      <c r="EI39" s="130">
        <v>0.26900000000000002</v>
      </c>
      <c r="EJ39" s="130">
        <v>0</v>
      </c>
      <c r="EK39" s="130">
        <v>11.337999999999999</v>
      </c>
      <c r="EL39" s="130">
        <v>11.33</v>
      </c>
    </row>
    <row r="40" spans="1:142" x14ac:dyDescent="0.3">
      <c r="A40" s="5" t="s">
        <v>153</v>
      </c>
      <c r="B40" s="5">
        <v>50</v>
      </c>
      <c r="C40" s="5">
        <v>908</v>
      </c>
      <c r="D40" t="s">
        <v>167</v>
      </c>
      <c r="F40" s="22">
        <v>19.196000000000002</v>
      </c>
      <c r="G40" s="3">
        <v>137</v>
      </c>
      <c r="H40" s="3">
        <v>5.0999999999999996</v>
      </c>
      <c r="I40" s="3">
        <v>121.1</v>
      </c>
      <c r="J40" s="3">
        <v>5.5</v>
      </c>
      <c r="K40" s="4">
        <v>0.92</v>
      </c>
      <c r="L40" s="4">
        <v>0.17</v>
      </c>
      <c r="M40" s="4">
        <v>5.5E-2</v>
      </c>
      <c r="N40" s="4">
        <v>7.8E-2</v>
      </c>
      <c r="O40" s="4">
        <v>7.8E-2</v>
      </c>
      <c r="P40" s="4">
        <v>2.9000000000000001E-2</v>
      </c>
      <c r="Q40" s="4">
        <v>1.61</v>
      </c>
      <c r="R40" s="4">
        <v>0.15</v>
      </c>
      <c r="S40" s="4"/>
      <c r="T40" s="4"/>
      <c r="U40" s="4">
        <v>0.224</v>
      </c>
      <c r="V40" s="4">
        <v>4.3999999999999997E-2</v>
      </c>
      <c r="W40" s="4">
        <v>2.52E-2</v>
      </c>
      <c r="X40" s="4">
        <v>9.5999999999999992E-3</v>
      </c>
      <c r="Y40" s="4">
        <v>1.03E-2</v>
      </c>
      <c r="Z40" s="4">
        <v>6.3E-3</v>
      </c>
      <c r="AA40" s="38">
        <v>5.7073999999999998</v>
      </c>
      <c r="AB40" s="38">
        <v>0.45200000000000001</v>
      </c>
      <c r="AC40" s="38">
        <v>2.1000000000000001E-2</v>
      </c>
      <c r="AD40" s="38">
        <v>0.28999999999999998</v>
      </c>
      <c r="AE40" s="38">
        <v>3.7999999999999999E-2</v>
      </c>
      <c r="AG40" s="14">
        <v>2.0503999999999998</v>
      </c>
      <c r="AH40" s="14">
        <v>12.545500000000001</v>
      </c>
      <c r="AI40" s="14">
        <v>0.2296</v>
      </c>
      <c r="AJ40" s="14">
        <v>11.3489</v>
      </c>
      <c r="AK40" s="14">
        <v>0.52200000000000002</v>
      </c>
      <c r="AL40" s="14">
        <v>2.5695999999999999</v>
      </c>
      <c r="AM40" s="14">
        <v>48.348300000000002</v>
      </c>
      <c r="AN40" s="14">
        <v>9.6341000000000001</v>
      </c>
      <c r="AO40" s="14">
        <v>10.3965</v>
      </c>
      <c r="AP40" s="14">
        <v>0.2949</v>
      </c>
      <c r="AQ40" s="14">
        <f t="shared" si="0"/>
        <v>0.17872727272727273</v>
      </c>
      <c r="AR40" s="14">
        <v>0.26190000000000002</v>
      </c>
      <c r="AS40" s="14">
        <v>2.0299999999999999E-2</v>
      </c>
      <c r="AT40" s="14">
        <f t="shared" si="1"/>
        <v>1.7652173913043478E-2</v>
      </c>
      <c r="AU40" s="14">
        <v>98.221900000000005</v>
      </c>
      <c r="AV40" s="14">
        <v>40.943300000000001</v>
      </c>
      <c r="AW40" s="14">
        <v>47.546399999999998</v>
      </c>
      <c r="AX40" s="14">
        <v>11.9262</v>
      </c>
      <c r="AY40" s="14">
        <v>5.4100000000000002E-2</v>
      </c>
      <c r="AZ40" s="14">
        <v>1.5599999999999999E-2</v>
      </c>
      <c r="BA40" s="14">
        <v>0.27800000000000002</v>
      </c>
      <c r="BB40" s="14">
        <v>0.373</v>
      </c>
      <c r="BC40" s="14">
        <v>8.6099999999999996E-2</v>
      </c>
      <c r="BD40" s="14">
        <v>0.16869999999999999</v>
      </c>
      <c r="BE40" s="14">
        <v>101.3912</v>
      </c>
      <c r="BF40" s="14">
        <f t="shared" si="3"/>
        <v>0.87664166163218316</v>
      </c>
      <c r="BG40" s="13">
        <v>4.03</v>
      </c>
      <c r="BH40" s="13">
        <v>0.57999999999999996</v>
      </c>
      <c r="BI40" s="13">
        <v>0.56999999999999995</v>
      </c>
      <c r="BJ40" s="13">
        <v>0.42</v>
      </c>
      <c r="BK40" s="13">
        <v>1256</v>
      </c>
      <c r="BL40" s="13">
        <v>41</v>
      </c>
      <c r="BM40" s="13">
        <v>35.299999999999997</v>
      </c>
      <c r="BN40" s="13">
        <v>1.2</v>
      </c>
      <c r="BO40" s="13">
        <v>344</v>
      </c>
      <c r="BP40" s="13">
        <v>14</v>
      </c>
      <c r="BQ40" s="13">
        <v>862</v>
      </c>
      <c r="BR40" s="13">
        <v>33</v>
      </c>
      <c r="BS40" s="13">
        <v>56.2</v>
      </c>
      <c r="BT40" s="13">
        <v>2.4</v>
      </c>
      <c r="BU40" s="13">
        <v>216</v>
      </c>
      <c r="BV40" s="13">
        <v>11</v>
      </c>
      <c r="BW40" s="13">
        <v>10.9</v>
      </c>
      <c r="BX40" s="13">
        <v>0.7</v>
      </c>
      <c r="BY40" s="13">
        <v>376</v>
      </c>
      <c r="BZ40" s="13">
        <v>16</v>
      </c>
      <c r="CA40" s="13">
        <v>22.76</v>
      </c>
      <c r="CB40" s="13">
        <v>0.95</v>
      </c>
      <c r="CC40" s="13">
        <v>144.69999999999999</v>
      </c>
      <c r="CD40" s="13">
        <v>5.9</v>
      </c>
      <c r="CE40" s="13">
        <v>17.600000000000001</v>
      </c>
      <c r="CF40" s="13">
        <v>1</v>
      </c>
      <c r="CG40" s="13">
        <v>0.09</v>
      </c>
      <c r="CH40" s="13">
        <v>2.5999999999999999E-2</v>
      </c>
      <c r="CI40" s="13">
        <v>134.19999999999999</v>
      </c>
      <c r="CJ40" s="13">
        <v>9.6</v>
      </c>
      <c r="CK40" s="13">
        <v>15.37</v>
      </c>
      <c r="CL40" s="13">
        <v>0.99</v>
      </c>
      <c r="CM40" s="13">
        <v>36</v>
      </c>
      <c r="CN40" s="13">
        <v>1.4</v>
      </c>
      <c r="CO40" s="13">
        <v>4.5599999999999996</v>
      </c>
      <c r="CP40" s="13">
        <v>0.27</v>
      </c>
      <c r="CQ40" s="13">
        <v>23.4</v>
      </c>
      <c r="CR40" s="13">
        <v>1.6</v>
      </c>
      <c r="CS40" s="13">
        <v>5.47</v>
      </c>
      <c r="CT40" s="13">
        <v>0.71</v>
      </c>
      <c r="CU40" s="13">
        <v>1.73</v>
      </c>
      <c r="CV40" s="13">
        <v>0.18</v>
      </c>
      <c r="CW40" s="13">
        <v>4.6500000000000004</v>
      </c>
      <c r="CX40" s="13">
        <v>0.49</v>
      </c>
      <c r="CY40" s="13">
        <v>0.73299999999999998</v>
      </c>
      <c r="CZ40" s="13">
        <v>7.4999999999999997E-2</v>
      </c>
      <c r="DA40" s="13">
        <v>4.68</v>
      </c>
      <c r="DB40" s="13">
        <v>0.53</v>
      </c>
      <c r="DC40" s="13">
        <v>0.85599999999999998</v>
      </c>
      <c r="DD40" s="13">
        <v>8.6999999999999994E-2</v>
      </c>
      <c r="DE40" s="13">
        <v>2.37</v>
      </c>
      <c r="DF40" s="13">
        <v>0.31</v>
      </c>
      <c r="DG40" s="13">
        <v>0.29799999999999999</v>
      </c>
      <c r="DH40" s="13">
        <v>6.4000000000000001E-2</v>
      </c>
      <c r="DI40" s="13">
        <v>1.87</v>
      </c>
      <c r="DJ40" s="13">
        <v>0.32</v>
      </c>
      <c r="DK40" s="13">
        <v>0.25900000000000001</v>
      </c>
      <c r="DL40" s="13">
        <v>6.5000000000000002E-2</v>
      </c>
      <c r="DM40" s="13">
        <v>3.58</v>
      </c>
      <c r="DN40" s="13">
        <v>0.67</v>
      </c>
      <c r="DO40" s="13">
        <v>1.1200000000000001</v>
      </c>
      <c r="DP40" s="13">
        <v>0.15</v>
      </c>
      <c r="DQ40" s="13">
        <v>1.22</v>
      </c>
      <c r="DR40" s="13">
        <v>0.19</v>
      </c>
      <c r="DS40" s="13">
        <v>1.29</v>
      </c>
      <c r="DT40" s="13">
        <v>0.16</v>
      </c>
      <c r="DU40" s="13">
        <v>0.34799999999999998</v>
      </c>
      <c r="DV40" s="13">
        <v>7.2999999999999995E-2</v>
      </c>
      <c r="DW40" s="13">
        <v>117</v>
      </c>
      <c r="DX40" s="134">
        <v>-7.76</v>
      </c>
      <c r="DY40" s="130">
        <v>48.241</v>
      </c>
      <c r="DZ40" s="130">
        <v>2.41</v>
      </c>
      <c r="EA40" s="130">
        <v>11.766</v>
      </c>
      <c r="EB40" s="130">
        <v>1.7310000000000001</v>
      </c>
      <c r="EC40" s="130">
        <v>9.7769999999999992</v>
      </c>
      <c r="ED40" s="130">
        <v>0.30199999999999999</v>
      </c>
      <c r="EE40" s="130">
        <v>11.981999999999999</v>
      </c>
      <c r="EF40" s="130">
        <v>10.694000000000001</v>
      </c>
      <c r="EG40" s="130">
        <v>1.923</v>
      </c>
      <c r="EH40" s="130">
        <v>0.49</v>
      </c>
      <c r="EI40" s="130">
        <v>0.215</v>
      </c>
      <c r="EJ40" s="130">
        <v>0</v>
      </c>
      <c r="EK40" s="130">
        <v>11.335000000000001</v>
      </c>
      <c r="EL40" s="130">
        <v>11.33</v>
      </c>
    </row>
    <row r="41" spans="1:142" x14ac:dyDescent="0.3">
      <c r="A41" s="5" t="s">
        <v>153</v>
      </c>
      <c r="B41" s="5">
        <v>50</v>
      </c>
      <c r="C41" s="5">
        <v>908</v>
      </c>
      <c r="D41" t="s">
        <v>168</v>
      </c>
      <c r="F41" s="22">
        <v>19.419</v>
      </c>
      <c r="G41" s="3">
        <v>141.19999999999999</v>
      </c>
      <c r="H41" s="3">
        <v>5.3</v>
      </c>
      <c r="I41" s="3">
        <v>133.9</v>
      </c>
      <c r="J41" s="3">
        <v>8.4</v>
      </c>
      <c r="K41" s="4">
        <v>0.81</v>
      </c>
      <c r="L41" s="4">
        <v>0.24</v>
      </c>
      <c r="M41" s="4"/>
      <c r="N41" s="4"/>
      <c r="O41" s="4">
        <v>0.10100000000000001</v>
      </c>
      <c r="P41" s="4">
        <v>2.8000000000000001E-2</v>
      </c>
      <c r="Q41" s="4">
        <v>1.32</v>
      </c>
      <c r="R41" s="4">
        <v>0.18</v>
      </c>
      <c r="S41" s="4"/>
      <c r="T41" s="4"/>
      <c r="U41" s="4">
        <v>0.14599999999999999</v>
      </c>
      <c r="V41" s="4">
        <v>4.1000000000000002E-2</v>
      </c>
      <c r="W41" s="4">
        <v>1.6E-2</v>
      </c>
      <c r="X41" s="4">
        <v>0.01</v>
      </c>
      <c r="Y41" s="4"/>
      <c r="Z41" s="4"/>
      <c r="AA41" s="38"/>
      <c r="AB41" s="38"/>
      <c r="AC41" s="38"/>
      <c r="AD41" s="38"/>
      <c r="AE41" s="38"/>
      <c r="AG41" s="14">
        <v>1.5865</v>
      </c>
      <c r="AH41" s="14">
        <v>11.4643</v>
      </c>
      <c r="AI41" s="14">
        <v>0.24890000000000001</v>
      </c>
      <c r="AJ41" s="14">
        <v>11.829800000000001</v>
      </c>
      <c r="AK41" s="14">
        <v>0.44779999999999998</v>
      </c>
      <c r="AL41" s="14">
        <v>2.1444999999999999</v>
      </c>
      <c r="AM41" s="14">
        <v>47.709000000000003</v>
      </c>
      <c r="AN41" s="14">
        <v>9.9431999999999992</v>
      </c>
      <c r="AO41" s="14">
        <v>11.671200000000001</v>
      </c>
      <c r="AP41" s="14">
        <v>0.37590000000000001</v>
      </c>
      <c r="AQ41" s="14">
        <f t="shared" si="0"/>
        <v>0.22781818181818184</v>
      </c>
      <c r="AR41" s="14">
        <v>0.25219999999999998</v>
      </c>
      <c r="AS41" s="14">
        <v>1.3100000000000001E-2</v>
      </c>
      <c r="AT41" s="14">
        <f t="shared" si="1"/>
        <v>1.1391304347826089E-2</v>
      </c>
      <c r="AU41" s="14">
        <v>97.686499999999995</v>
      </c>
      <c r="AV41" s="14">
        <v>40.584499999999998</v>
      </c>
      <c r="AW41" s="14">
        <v>46.826799999999999</v>
      </c>
      <c r="AX41" s="14">
        <v>13.0633</v>
      </c>
      <c r="AY41" s="14">
        <v>3.78E-2</v>
      </c>
      <c r="AZ41" s="14">
        <v>1.24E-2</v>
      </c>
      <c r="BA41" s="14">
        <v>0.3075</v>
      </c>
      <c r="BB41" s="14">
        <v>0.32550000000000001</v>
      </c>
      <c r="BC41" s="14">
        <v>5.4899999999999997E-2</v>
      </c>
      <c r="BD41" s="14">
        <v>0.17680000000000001</v>
      </c>
      <c r="BE41" s="14">
        <v>101.3895</v>
      </c>
      <c r="BF41" s="14">
        <f t="shared" si="3"/>
        <v>0.86467628165453558</v>
      </c>
      <c r="BG41" s="13">
        <v>3.91</v>
      </c>
      <c r="BH41" s="13">
        <v>0.56999999999999995</v>
      </c>
      <c r="BI41" s="13">
        <v>0.64</v>
      </c>
      <c r="BJ41" s="13">
        <v>0.48</v>
      </c>
      <c r="BK41" s="13">
        <v>1131</v>
      </c>
      <c r="BL41" s="13">
        <v>37</v>
      </c>
      <c r="BM41" s="13">
        <v>32.1</v>
      </c>
      <c r="BN41" s="13">
        <v>1.1000000000000001</v>
      </c>
      <c r="BO41" s="13">
        <v>336</v>
      </c>
      <c r="BP41" s="13">
        <v>14</v>
      </c>
      <c r="BQ41" s="13">
        <v>646</v>
      </c>
      <c r="BR41" s="13">
        <v>21</v>
      </c>
      <c r="BS41" s="13">
        <v>58.7</v>
      </c>
      <c r="BT41" s="13">
        <v>2.4</v>
      </c>
      <c r="BU41" s="13">
        <v>214.7</v>
      </c>
      <c r="BV41" s="13">
        <v>7.9</v>
      </c>
      <c r="BW41" s="13">
        <v>8.84</v>
      </c>
      <c r="BX41" s="13">
        <v>0.52</v>
      </c>
      <c r="BY41" s="13">
        <v>312</v>
      </c>
      <c r="BZ41" s="13">
        <v>14</v>
      </c>
      <c r="CA41" s="13">
        <v>19.399999999999999</v>
      </c>
      <c r="CB41" s="13">
        <v>1</v>
      </c>
      <c r="CC41" s="13">
        <v>122.1</v>
      </c>
      <c r="CD41" s="13">
        <v>5</v>
      </c>
      <c r="CE41" s="13">
        <v>13.47</v>
      </c>
      <c r="CF41" s="13">
        <v>0.75</v>
      </c>
      <c r="CG41" s="13">
        <v>9.8000000000000004E-2</v>
      </c>
      <c r="CH41" s="13">
        <v>2.1999999999999999E-2</v>
      </c>
      <c r="CI41" s="13">
        <v>109</v>
      </c>
      <c r="CJ41" s="13">
        <v>5.9</v>
      </c>
      <c r="CK41" s="13">
        <v>11.46</v>
      </c>
      <c r="CL41" s="13">
        <v>0.64</v>
      </c>
      <c r="CM41" s="13">
        <v>27.5</v>
      </c>
      <c r="CN41" s="13">
        <v>1.2</v>
      </c>
      <c r="CO41" s="13">
        <v>3.78</v>
      </c>
      <c r="CP41" s="13">
        <v>0.28999999999999998</v>
      </c>
      <c r="CQ41" s="13">
        <v>17.8</v>
      </c>
      <c r="CR41" s="13">
        <v>1.4</v>
      </c>
      <c r="CS41" s="13">
        <v>4.68</v>
      </c>
      <c r="CT41" s="13">
        <v>0.52</v>
      </c>
      <c r="CU41" s="13">
        <v>1.31</v>
      </c>
      <c r="CV41" s="13">
        <v>0.14000000000000001</v>
      </c>
      <c r="CW41" s="13">
        <v>4.26</v>
      </c>
      <c r="CX41" s="13">
        <v>0.54</v>
      </c>
      <c r="CY41" s="13">
        <v>0.68300000000000005</v>
      </c>
      <c r="CZ41" s="13">
        <v>8.3000000000000004E-2</v>
      </c>
      <c r="DA41" s="13">
        <v>4.08</v>
      </c>
      <c r="DB41" s="13">
        <v>0.64</v>
      </c>
      <c r="DC41" s="13">
        <v>0.70799999999999996</v>
      </c>
      <c r="DD41" s="13">
        <v>7.1999999999999995E-2</v>
      </c>
      <c r="DE41" s="13">
        <v>1.84</v>
      </c>
      <c r="DF41" s="13">
        <v>0.24</v>
      </c>
      <c r="DG41" s="13">
        <v>0.316</v>
      </c>
      <c r="DH41" s="13">
        <v>6.3E-2</v>
      </c>
      <c r="DI41" s="13">
        <v>1.92</v>
      </c>
      <c r="DJ41" s="13">
        <v>0.4</v>
      </c>
      <c r="DK41" s="13">
        <v>0.25800000000000001</v>
      </c>
      <c r="DL41" s="13">
        <v>5.7000000000000002E-2</v>
      </c>
      <c r="DM41" s="13">
        <v>2.7</v>
      </c>
      <c r="DN41" s="13">
        <v>0.54</v>
      </c>
      <c r="DO41" s="13">
        <v>0.63100000000000001</v>
      </c>
      <c r="DP41" s="13">
        <v>8.6999999999999994E-2</v>
      </c>
      <c r="DQ41" s="13">
        <v>0.85</v>
      </c>
      <c r="DR41" s="13">
        <v>0.18</v>
      </c>
      <c r="DS41" s="13">
        <v>0.87</v>
      </c>
      <c r="DT41" s="13">
        <v>0.1</v>
      </c>
      <c r="DU41" s="13">
        <v>0.253</v>
      </c>
      <c r="DV41" s="13">
        <v>5.8999999999999997E-2</v>
      </c>
      <c r="DW41" s="13">
        <v>120</v>
      </c>
      <c r="DX41" s="134">
        <v>-1.28</v>
      </c>
      <c r="DY41" s="130">
        <v>48.655999999999999</v>
      </c>
      <c r="DZ41" s="130">
        <v>2.1640000000000001</v>
      </c>
      <c r="EA41" s="130">
        <v>11.57</v>
      </c>
      <c r="EB41" s="130">
        <v>1.756</v>
      </c>
      <c r="EC41" s="130">
        <v>9.7590000000000003</v>
      </c>
      <c r="ED41" s="130">
        <v>0.38400000000000001</v>
      </c>
      <c r="EE41" s="130">
        <v>10.954000000000001</v>
      </c>
      <c r="EF41" s="130">
        <v>11.948</v>
      </c>
      <c r="EG41" s="130">
        <v>1.601</v>
      </c>
      <c r="EH41" s="130">
        <v>0.45200000000000001</v>
      </c>
      <c r="EI41" s="130">
        <v>0.251</v>
      </c>
      <c r="EJ41" s="130">
        <v>0</v>
      </c>
      <c r="EK41" s="130">
        <v>11.34</v>
      </c>
      <c r="EL41" s="130">
        <v>11.33</v>
      </c>
    </row>
    <row r="42" spans="1:142" x14ac:dyDescent="0.3">
      <c r="A42" s="5" t="s">
        <v>154</v>
      </c>
      <c r="B42" s="5">
        <v>50</v>
      </c>
      <c r="C42" s="5">
        <v>908</v>
      </c>
      <c r="D42" t="s">
        <v>170</v>
      </c>
      <c r="F42" s="22">
        <v>18.478999999999999</v>
      </c>
      <c r="G42" s="3">
        <v>141.5</v>
      </c>
      <c r="H42" s="3">
        <v>4.5999999999999996</v>
      </c>
      <c r="I42" s="3">
        <v>117.1</v>
      </c>
      <c r="J42" s="3">
        <v>6.3</v>
      </c>
      <c r="K42" s="4">
        <v>0.98</v>
      </c>
      <c r="L42" s="4">
        <v>0.26</v>
      </c>
      <c r="M42" s="4"/>
      <c r="N42" s="4"/>
      <c r="O42" s="4">
        <v>8.5999999999999993E-2</v>
      </c>
      <c r="P42" s="4">
        <v>2.7E-2</v>
      </c>
      <c r="Q42" s="4">
        <v>1.46</v>
      </c>
      <c r="R42" s="4">
        <v>0.15</v>
      </c>
      <c r="S42" s="4"/>
      <c r="T42" s="4"/>
      <c r="U42" s="4">
        <v>0.20300000000000001</v>
      </c>
      <c r="V42" s="4">
        <v>4.5999999999999999E-2</v>
      </c>
      <c r="W42" s="4">
        <v>8.3999999999999995E-3</v>
      </c>
      <c r="X42" s="4">
        <v>6.8999999999999999E-3</v>
      </c>
      <c r="Y42" s="4">
        <v>1.6799999999999999E-2</v>
      </c>
      <c r="Z42" s="4">
        <v>8.0999999999999996E-3</v>
      </c>
      <c r="AA42" s="38"/>
      <c r="AB42" s="38"/>
      <c r="AC42" s="38"/>
      <c r="AD42" s="38"/>
      <c r="AE42" s="38"/>
      <c r="AG42" s="14">
        <v>2.2008999999999999</v>
      </c>
      <c r="AH42" s="14">
        <v>12.6754</v>
      </c>
      <c r="AI42" s="14">
        <v>0.2949</v>
      </c>
      <c r="AJ42" s="14">
        <v>11.244</v>
      </c>
      <c r="AK42" s="14">
        <v>0.50160000000000005</v>
      </c>
      <c r="AL42" s="14">
        <v>2.7126000000000001</v>
      </c>
      <c r="AM42" s="14">
        <v>47.4983</v>
      </c>
      <c r="AN42" s="14">
        <v>8.6807999999999996</v>
      </c>
      <c r="AO42" s="14">
        <v>10.8741</v>
      </c>
      <c r="AP42" s="14">
        <v>0.35399999999999998</v>
      </c>
      <c r="AQ42" s="14">
        <f t="shared" si="0"/>
        <v>0.21454545454545454</v>
      </c>
      <c r="AR42" s="14">
        <v>0.2631</v>
      </c>
      <c r="AS42" s="14">
        <v>1.5800000000000002E-2</v>
      </c>
      <c r="AT42" s="14">
        <f t="shared" si="1"/>
        <v>1.3739130434782611E-2</v>
      </c>
      <c r="AU42" s="14">
        <v>97.3155</v>
      </c>
      <c r="AV42" s="14">
        <v>40.877600000000001</v>
      </c>
      <c r="AW42" s="14">
        <v>47.448799999999999</v>
      </c>
      <c r="AX42" s="14">
        <v>11.6995</v>
      </c>
      <c r="AY42" s="14">
        <v>4.6600000000000003E-2</v>
      </c>
      <c r="AZ42" s="14">
        <v>1.84E-2</v>
      </c>
      <c r="BA42" s="14">
        <v>0.25629999999999997</v>
      </c>
      <c r="BB42" s="14">
        <v>0.43380000000000002</v>
      </c>
      <c r="BC42" s="14">
        <v>7.8600000000000003E-2</v>
      </c>
      <c r="BD42" s="14">
        <v>0.16639999999999999</v>
      </c>
      <c r="BE42" s="14">
        <v>101.026</v>
      </c>
      <c r="BF42" s="14">
        <f t="shared" si="3"/>
        <v>0.87848291471924733</v>
      </c>
      <c r="BG42" s="13">
        <v>4.6500000000000004</v>
      </c>
      <c r="BH42" s="13">
        <v>0.44</v>
      </c>
      <c r="BI42" s="13">
        <v>0.34</v>
      </c>
      <c r="BJ42" s="13">
        <v>0.38</v>
      </c>
      <c r="BK42" s="13">
        <v>1304</v>
      </c>
      <c r="BL42" s="13">
        <v>46</v>
      </c>
      <c r="BM42" s="13">
        <v>32.1</v>
      </c>
      <c r="BN42" s="13">
        <v>1.1000000000000001</v>
      </c>
      <c r="BO42" s="13">
        <v>329</v>
      </c>
      <c r="BP42" s="13">
        <v>12</v>
      </c>
      <c r="BQ42" s="13">
        <v>645</v>
      </c>
      <c r="BR42" s="13">
        <v>30</v>
      </c>
      <c r="BS42" s="13">
        <v>53.2</v>
      </c>
      <c r="BT42" s="13">
        <v>2.2000000000000002</v>
      </c>
      <c r="BU42" s="13">
        <v>229.2</v>
      </c>
      <c r="BV42" s="13">
        <v>9.6</v>
      </c>
      <c r="BW42" s="13">
        <v>8.9700000000000006</v>
      </c>
      <c r="BX42" s="13">
        <v>0.66</v>
      </c>
      <c r="BY42" s="13">
        <v>358</v>
      </c>
      <c r="BZ42" s="13">
        <v>13</v>
      </c>
      <c r="CA42" s="13">
        <v>23.75</v>
      </c>
      <c r="CB42" s="13">
        <v>0.9</v>
      </c>
      <c r="CC42" s="13">
        <v>137.9</v>
      </c>
      <c r="CD42" s="13">
        <v>4.9000000000000004</v>
      </c>
      <c r="CE42" s="13">
        <v>15.93</v>
      </c>
      <c r="CF42" s="13">
        <v>0.74</v>
      </c>
      <c r="CG42" s="13">
        <v>0.10100000000000001</v>
      </c>
      <c r="CH42" s="13">
        <v>2.3E-2</v>
      </c>
      <c r="CI42" s="13">
        <v>117.8</v>
      </c>
      <c r="CJ42" s="13">
        <v>6.3</v>
      </c>
      <c r="CK42" s="13">
        <v>13.66</v>
      </c>
      <c r="CL42" s="13">
        <v>0.63</v>
      </c>
      <c r="CM42" s="13">
        <v>35.700000000000003</v>
      </c>
      <c r="CN42" s="13">
        <v>1.7</v>
      </c>
      <c r="CO42" s="13">
        <v>4.6399999999999997</v>
      </c>
      <c r="CP42" s="13">
        <v>0.32</v>
      </c>
      <c r="CQ42" s="13">
        <v>21.1</v>
      </c>
      <c r="CR42" s="13">
        <v>1.6</v>
      </c>
      <c r="CS42" s="13">
        <v>5.42</v>
      </c>
      <c r="CT42" s="13">
        <v>0.61</v>
      </c>
      <c r="CU42" s="13">
        <v>1.92</v>
      </c>
      <c r="CV42" s="13">
        <v>0.19</v>
      </c>
      <c r="CW42" s="13">
        <v>5.15</v>
      </c>
      <c r="CX42" s="13">
        <v>0.51</v>
      </c>
      <c r="CY42" s="13">
        <v>0.85</v>
      </c>
      <c r="CZ42" s="13">
        <v>0.09</v>
      </c>
      <c r="DA42" s="13">
        <v>4.51</v>
      </c>
      <c r="DB42" s="13">
        <v>0.45</v>
      </c>
      <c r="DC42" s="13">
        <v>0.85</v>
      </c>
      <c r="DD42" s="13">
        <v>0.11</v>
      </c>
      <c r="DE42" s="13">
        <v>2.33</v>
      </c>
      <c r="DF42" s="13">
        <v>0.26</v>
      </c>
      <c r="DG42" s="13">
        <v>0.317</v>
      </c>
      <c r="DH42" s="13">
        <v>5.6000000000000001E-2</v>
      </c>
      <c r="DI42" s="13">
        <v>2.13</v>
      </c>
      <c r="DJ42" s="13">
        <v>0.37</v>
      </c>
      <c r="DK42" s="13">
        <v>0.254</v>
      </c>
      <c r="DL42" s="13">
        <v>7.0000000000000007E-2</v>
      </c>
      <c r="DM42" s="13">
        <v>3.53</v>
      </c>
      <c r="DN42" s="13">
        <v>0.47</v>
      </c>
      <c r="DO42" s="13">
        <v>0.99</v>
      </c>
      <c r="DP42" s="13">
        <v>0.12</v>
      </c>
      <c r="DQ42" s="13">
        <v>0.99</v>
      </c>
      <c r="DR42" s="13">
        <v>0.21</v>
      </c>
      <c r="DS42" s="13">
        <v>0.99</v>
      </c>
      <c r="DT42" s="13">
        <v>0.16</v>
      </c>
      <c r="DU42" s="13">
        <v>0.43099999999999999</v>
      </c>
      <c r="DV42" s="13">
        <v>7.2999999999999995E-2</v>
      </c>
      <c r="DW42" s="13">
        <v>123</v>
      </c>
      <c r="DX42" s="134">
        <v>-9.52</v>
      </c>
      <c r="DY42" s="130">
        <v>47.854999999999997</v>
      </c>
      <c r="DZ42" s="130">
        <v>2.5329999999999999</v>
      </c>
      <c r="EA42" s="130">
        <v>11.837</v>
      </c>
      <c r="EB42" s="130">
        <v>1.738</v>
      </c>
      <c r="EC42" s="130">
        <v>9.7720000000000002</v>
      </c>
      <c r="ED42" s="130">
        <v>0.35899999999999999</v>
      </c>
      <c r="EE42" s="130">
        <v>12.081</v>
      </c>
      <c r="EF42" s="130">
        <v>10.558999999999999</v>
      </c>
      <c r="EG42" s="130">
        <v>2.0550000000000002</v>
      </c>
      <c r="EH42" s="130">
        <v>0.46800000000000003</v>
      </c>
      <c r="EI42" s="130">
        <v>0.27500000000000002</v>
      </c>
      <c r="EJ42" s="130">
        <v>0</v>
      </c>
      <c r="EK42" s="130">
        <v>11.336</v>
      </c>
      <c r="EL42" s="130">
        <v>11.33</v>
      </c>
    </row>
    <row r="43" spans="1:142" x14ac:dyDescent="0.3">
      <c r="A43" s="5" t="s">
        <v>154</v>
      </c>
      <c r="B43" s="5">
        <v>50</v>
      </c>
      <c r="C43" s="5">
        <v>908</v>
      </c>
      <c r="D43" t="s">
        <v>171</v>
      </c>
      <c r="F43" s="22">
        <v>18.108000000000001</v>
      </c>
      <c r="G43" s="3">
        <v>133.80000000000001</v>
      </c>
      <c r="H43" s="3">
        <v>4.8</v>
      </c>
      <c r="I43" s="3">
        <v>118.2</v>
      </c>
      <c r="J43" s="3">
        <v>7.6</v>
      </c>
      <c r="K43" s="4">
        <v>0.59</v>
      </c>
      <c r="L43" s="4">
        <v>0.2</v>
      </c>
      <c r="M43" s="4"/>
      <c r="N43" s="4"/>
      <c r="O43" s="4">
        <v>8.5999999999999993E-2</v>
      </c>
      <c r="P43" s="4">
        <v>3.5000000000000003E-2</v>
      </c>
      <c r="Q43" s="4">
        <v>1.32</v>
      </c>
      <c r="R43" s="4">
        <v>0.15</v>
      </c>
      <c r="S43" s="4"/>
      <c r="T43" s="4"/>
      <c r="U43" s="4">
        <v>0.14299999999999999</v>
      </c>
      <c r="V43" s="4">
        <v>3.9E-2</v>
      </c>
      <c r="W43" s="4">
        <v>1.7000000000000001E-2</v>
      </c>
      <c r="X43" s="4">
        <v>0.01</v>
      </c>
      <c r="Y43" s="4">
        <v>1.15E-2</v>
      </c>
      <c r="Z43" s="4">
        <v>4.7000000000000002E-3</v>
      </c>
      <c r="AA43" s="38"/>
      <c r="AB43" s="38"/>
      <c r="AC43" s="38"/>
      <c r="AD43" s="38"/>
      <c r="AE43" s="38"/>
      <c r="AG43" s="14">
        <v>2.0644</v>
      </c>
      <c r="AH43" s="14">
        <v>12.007899999999999</v>
      </c>
      <c r="AI43" s="14">
        <v>0.20699999999999999</v>
      </c>
      <c r="AJ43" s="14">
        <v>10.702500000000001</v>
      </c>
      <c r="AK43" s="14">
        <v>0.42209999999999998</v>
      </c>
      <c r="AL43" s="14">
        <v>2.2578</v>
      </c>
      <c r="AM43" s="14">
        <v>49.281399999999998</v>
      </c>
      <c r="AN43" s="14">
        <v>9.5671999999999997</v>
      </c>
      <c r="AO43" s="14">
        <v>10.708</v>
      </c>
      <c r="AP43" s="14">
        <v>0.37380000000000002</v>
      </c>
      <c r="AQ43" s="14">
        <f t="shared" si="0"/>
        <v>0.22654545454545458</v>
      </c>
      <c r="AR43" s="14">
        <v>0.2215</v>
      </c>
      <c r="AS43" s="14">
        <v>1.83E-2</v>
      </c>
      <c r="AT43" s="14">
        <f t="shared" si="1"/>
        <v>1.591304347826087E-2</v>
      </c>
      <c r="AU43" s="14">
        <v>97.831599999999995</v>
      </c>
      <c r="AV43" s="14">
        <v>41.932000000000002</v>
      </c>
      <c r="AW43" s="14">
        <v>48.866300000000003</v>
      </c>
      <c r="AX43" s="14">
        <v>12.305199999999999</v>
      </c>
      <c r="AY43" s="14">
        <v>5.4399999999999997E-2</v>
      </c>
      <c r="AZ43" s="14">
        <v>1.23E-2</v>
      </c>
      <c r="BA43" s="14">
        <v>0.255</v>
      </c>
      <c r="BB43" s="14">
        <v>0.41010000000000002</v>
      </c>
      <c r="BC43" s="14">
        <v>8.4000000000000005E-2</v>
      </c>
      <c r="BD43" s="14">
        <v>0.15240000000000001</v>
      </c>
      <c r="BE43" s="14">
        <v>104.0716</v>
      </c>
      <c r="BF43" s="14">
        <f t="shared" si="3"/>
        <v>0.87621903612916163</v>
      </c>
      <c r="BG43" s="13">
        <v>4.42</v>
      </c>
      <c r="BH43" s="13">
        <v>0.42</v>
      </c>
      <c r="BI43" s="13">
        <v>0.8</v>
      </c>
      <c r="BJ43" s="13">
        <v>0.53</v>
      </c>
      <c r="BK43" s="13">
        <v>829</v>
      </c>
      <c r="BL43" s="13">
        <v>28</v>
      </c>
      <c r="BM43" s="13">
        <v>30</v>
      </c>
      <c r="BN43" s="13">
        <v>1.1000000000000001</v>
      </c>
      <c r="BO43" s="13">
        <v>297.8</v>
      </c>
      <c r="BP43" s="13">
        <v>9.6</v>
      </c>
      <c r="BQ43" s="13">
        <v>650</v>
      </c>
      <c r="BR43" s="13">
        <v>22</v>
      </c>
      <c r="BS43" s="13">
        <v>57.5</v>
      </c>
      <c r="BT43" s="13">
        <v>2.8</v>
      </c>
      <c r="BU43" s="13">
        <v>271</v>
      </c>
      <c r="BV43" s="13">
        <v>10</v>
      </c>
      <c r="BW43" s="13">
        <v>8.06</v>
      </c>
      <c r="BX43" s="13">
        <v>0.48</v>
      </c>
      <c r="BY43" s="13">
        <v>286.3</v>
      </c>
      <c r="BZ43" s="13">
        <v>9.8000000000000007</v>
      </c>
      <c r="CA43" s="13">
        <v>21.16</v>
      </c>
      <c r="CB43" s="13">
        <v>0.7</v>
      </c>
      <c r="CC43" s="13">
        <v>99</v>
      </c>
      <c r="CD43" s="13">
        <v>3.7</v>
      </c>
      <c r="CE43" s="13">
        <v>11.84</v>
      </c>
      <c r="CF43" s="13">
        <v>0.61</v>
      </c>
      <c r="CG43" s="13">
        <v>8.2000000000000003E-2</v>
      </c>
      <c r="CH43" s="13">
        <v>0.02</v>
      </c>
      <c r="CI43" s="13">
        <v>99.5</v>
      </c>
      <c r="CJ43" s="13">
        <v>5.0999999999999996</v>
      </c>
      <c r="CK43" s="13">
        <v>10.42</v>
      </c>
      <c r="CL43" s="13">
        <v>0.63</v>
      </c>
      <c r="CM43" s="13">
        <v>26.8</v>
      </c>
      <c r="CN43" s="13">
        <v>1.2</v>
      </c>
      <c r="CO43" s="13">
        <v>3.67</v>
      </c>
      <c r="CP43" s="13">
        <v>0.22</v>
      </c>
      <c r="CQ43" s="13">
        <v>17.2</v>
      </c>
      <c r="CR43" s="13">
        <v>1.2</v>
      </c>
      <c r="CS43" s="13">
        <v>4.8499999999999996</v>
      </c>
      <c r="CT43" s="13">
        <v>0.56999999999999995</v>
      </c>
      <c r="CU43" s="13">
        <v>1.57</v>
      </c>
      <c r="CV43" s="13">
        <v>0.19</v>
      </c>
      <c r="CW43" s="13">
        <v>4.68</v>
      </c>
      <c r="CX43" s="13">
        <v>0.56999999999999995</v>
      </c>
      <c r="CY43" s="13">
        <v>0.72</v>
      </c>
      <c r="CZ43" s="13">
        <v>0.1</v>
      </c>
      <c r="DA43" s="13">
        <v>4.54</v>
      </c>
      <c r="DB43" s="13">
        <v>0.43</v>
      </c>
      <c r="DC43" s="13">
        <v>0.88</v>
      </c>
      <c r="DD43" s="13">
        <v>0.13</v>
      </c>
      <c r="DE43" s="13">
        <v>2.09</v>
      </c>
      <c r="DF43" s="13">
        <v>0.22</v>
      </c>
      <c r="DG43" s="13">
        <v>0.26600000000000001</v>
      </c>
      <c r="DH43" s="13">
        <v>5.2999999999999999E-2</v>
      </c>
      <c r="DI43" s="13">
        <v>2.12</v>
      </c>
      <c r="DJ43" s="13">
        <v>0.31</v>
      </c>
      <c r="DK43" s="13">
        <v>0.23</v>
      </c>
      <c r="DL43" s="13">
        <v>5.0999999999999997E-2</v>
      </c>
      <c r="DM43" s="13">
        <v>2.33</v>
      </c>
      <c r="DN43" s="13">
        <v>0.5</v>
      </c>
      <c r="DO43" s="13">
        <v>0.73</v>
      </c>
      <c r="DP43" s="13">
        <v>0.12</v>
      </c>
      <c r="DQ43" s="13">
        <v>0.98</v>
      </c>
      <c r="DR43" s="13">
        <v>0.22</v>
      </c>
      <c r="DS43" s="13">
        <v>0.65100000000000002</v>
      </c>
      <c r="DT43" s="13">
        <v>9.1999999999999998E-2</v>
      </c>
      <c r="DU43" s="13">
        <v>0.23599999999999999</v>
      </c>
      <c r="DV43" s="13">
        <v>5.6000000000000001E-2</v>
      </c>
      <c r="DW43" s="13">
        <v>126</v>
      </c>
      <c r="DX43" s="134">
        <v>-8.0399999999999991</v>
      </c>
      <c r="DY43" s="130">
        <v>49.334000000000003</v>
      </c>
      <c r="DZ43" s="130">
        <v>2.1230000000000002</v>
      </c>
      <c r="EA43" s="130">
        <v>11.292</v>
      </c>
      <c r="EB43" s="130">
        <v>1.708</v>
      </c>
      <c r="EC43" s="130">
        <v>9.798</v>
      </c>
      <c r="ED43" s="130">
        <v>0.378</v>
      </c>
      <c r="EE43" s="130">
        <v>12.25</v>
      </c>
      <c r="EF43" s="130">
        <v>10.115</v>
      </c>
      <c r="EG43" s="130">
        <v>1.9410000000000001</v>
      </c>
      <c r="EH43" s="130">
        <v>0.39700000000000002</v>
      </c>
      <c r="EI43" s="130">
        <v>0.19500000000000001</v>
      </c>
      <c r="EJ43" s="130">
        <v>0</v>
      </c>
      <c r="EK43" s="130">
        <v>11.334</v>
      </c>
      <c r="EL43" s="130">
        <v>11.33</v>
      </c>
    </row>
    <row r="44" spans="1:142" x14ac:dyDescent="0.3">
      <c r="A44" s="5" t="s">
        <v>154</v>
      </c>
      <c r="B44" s="5">
        <v>50</v>
      </c>
      <c r="C44" s="5">
        <v>908</v>
      </c>
      <c r="D44" t="s">
        <v>172</v>
      </c>
      <c r="F44" s="22">
        <v>21.600999999999999</v>
      </c>
      <c r="G44" s="3">
        <v>126.8</v>
      </c>
      <c r="H44" s="3">
        <v>5</v>
      </c>
      <c r="I44" s="3">
        <v>120.1</v>
      </c>
      <c r="J44" s="3">
        <v>7</v>
      </c>
      <c r="K44" s="4">
        <v>0.97</v>
      </c>
      <c r="L44" s="4">
        <v>0.22</v>
      </c>
      <c r="M44" s="4">
        <v>0.16</v>
      </c>
      <c r="N44" s="4">
        <v>0.12</v>
      </c>
      <c r="O44" s="4">
        <v>9.6000000000000002E-2</v>
      </c>
      <c r="P44" s="4">
        <v>3.2000000000000001E-2</v>
      </c>
      <c r="Q44" s="4">
        <v>1.49</v>
      </c>
      <c r="R44" s="4">
        <v>0.17</v>
      </c>
      <c r="S44" s="4"/>
      <c r="T44" s="4"/>
      <c r="U44" s="4">
        <v>0.23200000000000001</v>
      </c>
      <c r="V44" s="4">
        <v>0.05</v>
      </c>
      <c r="W44" s="4">
        <v>1.7299999999999999E-2</v>
      </c>
      <c r="X44" s="4">
        <v>8.3000000000000001E-3</v>
      </c>
      <c r="Y44" s="4">
        <v>1.6400000000000001E-2</v>
      </c>
      <c r="Z44" s="4">
        <v>6.3E-3</v>
      </c>
      <c r="AA44" s="38"/>
      <c r="AB44" s="38"/>
      <c r="AC44" s="38"/>
      <c r="AD44" s="38"/>
      <c r="AE44" s="38"/>
      <c r="AG44" s="14">
        <v>2.1160999999999999</v>
      </c>
      <c r="AH44" s="14">
        <v>12.105399999999999</v>
      </c>
      <c r="AI44" s="14">
        <v>0.25330000000000003</v>
      </c>
      <c r="AJ44" s="14">
        <v>10.627700000000001</v>
      </c>
      <c r="AK44" s="14">
        <v>0.48110000000000003</v>
      </c>
      <c r="AL44" s="14">
        <v>2.524</v>
      </c>
      <c r="AM44" s="14">
        <v>48.399000000000001</v>
      </c>
      <c r="AN44" s="14">
        <v>9.9514999999999993</v>
      </c>
      <c r="AO44" s="14">
        <v>10.9207</v>
      </c>
      <c r="AP44" s="14">
        <v>0.36559999999999998</v>
      </c>
      <c r="AQ44" s="14">
        <f t="shared" si="0"/>
        <v>0.22157575757575756</v>
      </c>
      <c r="AR44" s="14">
        <v>0.29570000000000002</v>
      </c>
      <c r="AS44" s="14">
        <v>2.2200000000000001E-2</v>
      </c>
      <c r="AT44" s="14">
        <f t="shared" si="1"/>
        <v>1.9304347826086959E-2</v>
      </c>
      <c r="AU44" s="14">
        <v>98.062399999999997</v>
      </c>
      <c r="AV44" s="14">
        <v>40.9191</v>
      </c>
      <c r="AW44" s="14">
        <v>47.484299999999998</v>
      </c>
      <c r="AX44" s="14">
        <v>12.396000000000001</v>
      </c>
      <c r="AY44" s="14">
        <v>5.0700000000000002E-2</v>
      </c>
      <c r="AZ44" s="14">
        <v>1.3899999999999999E-2</v>
      </c>
      <c r="BA44" s="14">
        <v>0.252</v>
      </c>
      <c r="BB44" s="14">
        <v>0.40079999999999999</v>
      </c>
      <c r="BC44" s="14">
        <v>7.9799999999999996E-2</v>
      </c>
      <c r="BD44" s="14">
        <v>0.16930000000000001</v>
      </c>
      <c r="BE44" s="14">
        <v>101.7658</v>
      </c>
      <c r="BF44" s="14">
        <f t="shared" si="3"/>
        <v>0.87225678557026975</v>
      </c>
      <c r="BG44" s="13">
        <v>4.21</v>
      </c>
      <c r="BH44" s="13">
        <v>0.55000000000000004</v>
      </c>
      <c r="BI44" s="13">
        <v>0.44</v>
      </c>
      <c r="BJ44" s="13">
        <v>0.37</v>
      </c>
      <c r="BK44" s="13">
        <v>1152</v>
      </c>
      <c r="BL44" s="13">
        <v>34</v>
      </c>
      <c r="BM44" s="13">
        <v>28.93</v>
      </c>
      <c r="BN44" s="13">
        <v>0.96</v>
      </c>
      <c r="BO44" s="13">
        <v>290</v>
      </c>
      <c r="BP44" s="13">
        <v>11</v>
      </c>
      <c r="BQ44" s="13">
        <v>596</v>
      </c>
      <c r="BR44" s="13">
        <v>25</v>
      </c>
      <c r="BS44" s="13">
        <v>55.1</v>
      </c>
      <c r="BT44" s="13">
        <v>2.4</v>
      </c>
      <c r="BU44" s="13">
        <v>245</v>
      </c>
      <c r="BV44" s="13">
        <v>12</v>
      </c>
      <c r="BW44" s="13">
        <v>11.13</v>
      </c>
      <c r="BX44" s="13">
        <v>0.55000000000000004</v>
      </c>
      <c r="BY44" s="13">
        <v>339</v>
      </c>
      <c r="BZ44" s="13">
        <v>13</v>
      </c>
      <c r="CA44" s="13">
        <v>22.3</v>
      </c>
      <c r="CB44" s="13">
        <v>1.2</v>
      </c>
      <c r="CC44" s="13">
        <v>136.30000000000001</v>
      </c>
      <c r="CD44" s="13">
        <v>4.7</v>
      </c>
      <c r="CE44" s="13">
        <v>17.32</v>
      </c>
      <c r="CF44" s="13">
        <v>0.91</v>
      </c>
      <c r="CG44" s="13">
        <v>0.11899999999999999</v>
      </c>
      <c r="CH44" s="13">
        <v>2.4E-2</v>
      </c>
      <c r="CI44" s="13">
        <v>130.1</v>
      </c>
      <c r="CJ44" s="13">
        <v>6.9</v>
      </c>
      <c r="CK44" s="13">
        <v>14.49</v>
      </c>
      <c r="CL44" s="13">
        <v>0.66</v>
      </c>
      <c r="CM44" s="13">
        <v>34.5</v>
      </c>
      <c r="CN44" s="13">
        <v>1.7</v>
      </c>
      <c r="CO44" s="13">
        <v>4.8099999999999996</v>
      </c>
      <c r="CP44" s="13">
        <v>0.31</v>
      </c>
      <c r="CQ44" s="13">
        <v>21</v>
      </c>
      <c r="CR44" s="13">
        <v>1.5</v>
      </c>
      <c r="CS44" s="13">
        <v>5.13</v>
      </c>
      <c r="CT44" s="13">
        <v>0.53</v>
      </c>
      <c r="CU44" s="13">
        <v>1.53</v>
      </c>
      <c r="CV44" s="13">
        <v>0.11</v>
      </c>
      <c r="CW44" s="13">
        <v>4.99</v>
      </c>
      <c r="CX44" s="13">
        <v>0.53</v>
      </c>
      <c r="CY44" s="13">
        <v>0.78400000000000003</v>
      </c>
      <c r="CZ44" s="13">
        <v>7.4999999999999997E-2</v>
      </c>
      <c r="DA44" s="13">
        <v>4.29</v>
      </c>
      <c r="DB44" s="13">
        <v>0.4</v>
      </c>
      <c r="DC44" s="13">
        <v>0.875</v>
      </c>
      <c r="DD44" s="13">
        <v>7.8E-2</v>
      </c>
      <c r="DE44" s="13">
        <v>2.62</v>
      </c>
      <c r="DF44" s="13">
        <v>0.28000000000000003</v>
      </c>
      <c r="DG44" s="13">
        <v>0.316</v>
      </c>
      <c r="DH44" s="13">
        <v>6.0999999999999999E-2</v>
      </c>
      <c r="DI44" s="13">
        <v>1.6</v>
      </c>
      <c r="DJ44" s="13">
        <v>0.19</v>
      </c>
      <c r="DK44" s="13">
        <v>0.20499999999999999</v>
      </c>
      <c r="DL44" s="13">
        <v>4.1000000000000002E-2</v>
      </c>
      <c r="DM44" s="13">
        <v>3.83</v>
      </c>
      <c r="DN44" s="13">
        <v>0.66</v>
      </c>
      <c r="DO44" s="13">
        <v>1.07</v>
      </c>
      <c r="DP44" s="13">
        <v>0.13</v>
      </c>
      <c r="DQ44" s="13">
        <v>1.1100000000000001</v>
      </c>
      <c r="DR44" s="13">
        <v>0.19</v>
      </c>
      <c r="DS44" s="13">
        <v>1.18</v>
      </c>
      <c r="DT44" s="13">
        <v>0.13</v>
      </c>
      <c r="DU44" s="13">
        <v>0.42699999999999999</v>
      </c>
      <c r="DV44" s="13">
        <v>7.0000000000000007E-2</v>
      </c>
      <c r="DW44" s="13">
        <v>129</v>
      </c>
      <c r="DX44" s="134">
        <v>-4.7699999999999996</v>
      </c>
      <c r="DY44" s="130">
        <v>48.726999999999997</v>
      </c>
      <c r="DZ44" s="130">
        <v>2.4460000000000002</v>
      </c>
      <c r="EA44" s="130">
        <v>11.728999999999999</v>
      </c>
      <c r="EB44" s="130">
        <v>1.72</v>
      </c>
      <c r="EC44" s="130">
        <v>9.7859999999999996</v>
      </c>
      <c r="ED44" s="130">
        <v>0.371</v>
      </c>
      <c r="EE44" s="130">
        <v>11.645</v>
      </c>
      <c r="EF44" s="130">
        <v>10.33</v>
      </c>
      <c r="EG44" s="130">
        <v>2.0499999999999998</v>
      </c>
      <c r="EH44" s="130">
        <v>0.46600000000000003</v>
      </c>
      <c r="EI44" s="130">
        <v>0.245</v>
      </c>
      <c r="EJ44" s="130">
        <v>0</v>
      </c>
      <c r="EK44" s="130">
        <v>11.334</v>
      </c>
      <c r="EL44" s="130">
        <v>11.33</v>
      </c>
    </row>
    <row r="45" spans="1:142" x14ac:dyDescent="0.3">
      <c r="A45" s="5" t="s">
        <v>154</v>
      </c>
      <c r="B45" s="5">
        <v>50</v>
      </c>
      <c r="C45" s="5">
        <v>908</v>
      </c>
      <c r="D45" t="s">
        <v>173</v>
      </c>
      <c r="F45" s="22">
        <v>6.5518999999999998</v>
      </c>
      <c r="G45" s="3">
        <v>67.7</v>
      </c>
      <c r="H45" s="3">
        <v>3.6</v>
      </c>
      <c r="I45" s="3">
        <v>153</v>
      </c>
      <c r="J45" s="3">
        <v>10</v>
      </c>
      <c r="K45" s="4">
        <v>0.87</v>
      </c>
      <c r="L45" s="4">
        <v>0.37</v>
      </c>
      <c r="M45" s="4">
        <v>0.26</v>
      </c>
      <c r="N45" s="4">
        <v>0.28999999999999998</v>
      </c>
      <c r="O45" s="4">
        <v>0.14599999999999999</v>
      </c>
      <c r="P45" s="4">
        <v>5.1999999999999998E-2</v>
      </c>
      <c r="Q45" s="4">
        <v>1.55</v>
      </c>
      <c r="R45" s="4">
        <v>0.19</v>
      </c>
      <c r="S45" s="4"/>
      <c r="T45" s="4"/>
      <c r="U45" s="4">
        <v>9.8000000000000004E-2</v>
      </c>
      <c r="V45" s="4">
        <v>5.7000000000000002E-2</v>
      </c>
      <c r="W45" s="4">
        <v>1.5900000000000001E-2</v>
      </c>
      <c r="X45" s="4">
        <v>9.9000000000000008E-3</v>
      </c>
      <c r="Y45" s="4">
        <v>1.4E-2</v>
      </c>
      <c r="Z45" s="4">
        <v>7.4999999999999997E-3</v>
      </c>
      <c r="AA45" s="38"/>
      <c r="AB45" s="38"/>
      <c r="AC45" s="38"/>
      <c r="AD45" s="38"/>
      <c r="AE45" s="38"/>
      <c r="AG45" s="14">
        <v>2.4714999999999998</v>
      </c>
      <c r="AH45" s="14">
        <v>10.9993</v>
      </c>
      <c r="AI45" s="14">
        <v>0.25729999999999997</v>
      </c>
      <c r="AJ45" s="14">
        <v>7.6936999999999998</v>
      </c>
      <c r="AK45" s="14">
        <v>0.4803</v>
      </c>
      <c r="AL45" s="14">
        <v>2.5585</v>
      </c>
      <c r="AM45" s="14">
        <v>48.929000000000002</v>
      </c>
      <c r="AN45" s="14">
        <v>8.9368999999999996</v>
      </c>
      <c r="AO45" s="14">
        <v>15.174799999999999</v>
      </c>
      <c r="AP45" s="14">
        <v>0.39489999999999997</v>
      </c>
      <c r="AQ45" s="14">
        <f t="shared" si="0"/>
        <v>0.23933333333333334</v>
      </c>
      <c r="AR45" s="14">
        <v>0.3634</v>
      </c>
      <c r="AS45" s="14">
        <v>1.3100000000000001E-2</v>
      </c>
      <c r="AT45" s="14">
        <f t="shared" si="1"/>
        <v>1.1391304347826089E-2</v>
      </c>
      <c r="AU45" s="14">
        <v>98.272599999999997</v>
      </c>
      <c r="AV45" s="14">
        <v>40.087200000000003</v>
      </c>
      <c r="AW45" s="14">
        <v>44.2699</v>
      </c>
      <c r="AX45" s="14">
        <v>16.229099999999999</v>
      </c>
      <c r="AY45" s="14">
        <v>3.1E-2</v>
      </c>
      <c r="AZ45" s="14">
        <v>1.6500000000000001E-2</v>
      </c>
      <c r="BA45" s="14">
        <v>0.1933</v>
      </c>
      <c r="BB45" s="14">
        <v>0.253</v>
      </c>
      <c r="BC45" s="14">
        <v>4.2200000000000001E-2</v>
      </c>
      <c r="BD45" s="14">
        <v>0.25669999999999998</v>
      </c>
      <c r="BE45" s="14">
        <v>101.379</v>
      </c>
      <c r="BF45" s="14">
        <f t="shared" si="3"/>
        <v>0.82942187490338004</v>
      </c>
      <c r="BG45" s="13">
        <v>7</v>
      </c>
      <c r="BH45" s="13">
        <v>1.2</v>
      </c>
      <c r="BI45" s="13">
        <v>1.7</v>
      </c>
      <c r="BJ45" s="13">
        <v>1.1000000000000001</v>
      </c>
      <c r="BK45" s="13">
        <v>1298</v>
      </c>
      <c r="BL45" s="13">
        <v>63</v>
      </c>
      <c r="BM45" s="13">
        <v>32.700000000000003</v>
      </c>
      <c r="BN45" s="13">
        <v>3.1</v>
      </c>
      <c r="BO45" s="13">
        <v>231</v>
      </c>
      <c r="BP45" s="13">
        <v>11</v>
      </c>
      <c r="BQ45" s="13">
        <v>199</v>
      </c>
      <c r="BR45" s="13">
        <v>17</v>
      </c>
      <c r="BS45" s="13">
        <v>55.5</v>
      </c>
      <c r="BT45" s="13">
        <v>4.9000000000000004</v>
      </c>
      <c r="BU45" s="13">
        <v>118.1</v>
      </c>
      <c r="BV45" s="13">
        <v>7.5</v>
      </c>
      <c r="BW45" s="13">
        <v>7.22</v>
      </c>
      <c r="BX45" s="13">
        <v>0.45</v>
      </c>
      <c r="BY45" s="13">
        <v>303</v>
      </c>
      <c r="BZ45" s="13">
        <v>18</v>
      </c>
      <c r="CA45" s="13">
        <v>38.6</v>
      </c>
      <c r="CB45" s="13">
        <v>2.5</v>
      </c>
      <c r="CC45" s="13">
        <v>148.80000000000001</v>
      </c>
      <c r="CD45" s="13">
        <v>7.4</v>
      </c>
      <c r="CE45" s="13">
        <v>14.3</v>
      </c>
      <c r="CF45" s="13">
        <v>1.8</v>
      </c>
      <c r="CG45" s="13">
        <v>7.2999999999999995E-2</v>
      </c>
      <c r="CH45" s="13">
        <v>0.03</v>
      </c>
      <c r="CI45" s="13">
        <v>101</v>
      </c>
      <c r="CJ45" s="13">
        <v>8</v>
      </c>
      <c r="CK45" s="13">
        <v>12.4</v>
      </c>
      <c r="CL45" s="13">
        <v>1.6</v>
      </c>
      <c r="CM45" s="13">
        <v>31.9</v>
      </c>
      <c r="CN45" s="13">
        <v>2.7</v>
      </c>
      <c r="CO45" s="13">
        <v>4.2300000000000004</v>
      </c>
      <c r="CP45" s="13">
        <v>0.59</v>
      </c>
      <c r="CQ45" s="13">
        <v>20.100000000000001</v>
      </c>
      <c r="CR45" s="13">
        <v>1.5</v>
      </c>
      <c r="CS45" s="13">
        <v>6.26</v>
      </c>
      <c r="CT45" s="13">
        <v>0.86</v>
      </c>
      <c r="CU45" s="13">
        <v>2.0499999999999998</v>
      </c>
      <c r="CV45" s="13">
        <v>0.38</v>
      </c>
      <c r="CW45" s="13">
        <v>6.79</v>
      </c>
      <c r="CX45" s="13">
        <v>0.84</v>
      </c>
      <c r="CY45" s="13">
        <v>1.1100000000000001</v>
      </c>
      <c r="CZ45" s="13">
        <v>0.19</v>
      </c>
      <c r="DA45" s="13">
        <v>7.73</v>
      </c>
      <c r="DB45" s="13">
        <v>0.96</v>
      </c>
      <c r="DC45" s="13">
        <v>1.52</v>
      </c>
      <c r="DD45" s="13">
        <v>0.18</v>
      </c>
      <c r="DE45" s="13">
        <v>4.3499999999999996</v>
      </c>
      <c r="DF45" s="13">
        <v>0.61</v>
      </c>
      <c r="DG45" s="13">
        <v>0.54</v>
      </c>
      <c r="DH45" s="13">
        <v>6.2E-2</v>
      </c>
      <c r="DI45" s="13">
        <v>3.32</v>
      </c>
      <c r="DJ45" s="13">
        <v>0.73</v>
      </c>
      <c r="DK45" s="13">
        <v>0.44</v>
      </c>
      <c r="DL45" s="13">
        <v>0.11</v>
      </c>
      <c r="DM45" s="13">
        <v>3.94</v>
      </c>
      <c r="DN45" s="13">
        <v>0.73</v>
      </c>
      <c r="DO45" s="13">
        <v>0.96</v>
      </c>
      <c r="DP45" s="13">
        <v>0.17</v>
      </c>
      <c r="DQ45" s="13">
        <v>0.77</v>
      </c>
      <c r="DR45" s="13">
        <v>0.24</v>
      </c>
      <c r="DS45" s="13">
        <v>0.99</v>
      </c>
      <c r="DT45" s="13">
        <v>0.2</v>
      </c>
      <c r="DU45" s="13">
        <v>0.27200000000000002</v>
      </c>
      <c r="DV45" s="13">
        <v>0.09</v>
      </c>
      <c r="DW45" s="13">
        <v>132</v>
      </c>
      <c r="DX45" s="134">
        <v>8.0399999999999991</v>
      </c>
      <c r="DY45" s="130">
        <v>51.478000000000002</v>
      </c>
      <c r="DZ45" s="130">
        <v>2.8730000000000002</v>
      </c>
      <c r="EA45" s="130">
        <v>12.349</v>
      </c>
      <c r="EB45" s="130">
        <v>1.657</v>
      </c>
      <c r="EC45" s="130">
        <v>9.83</v>
      </c>
      <c r="ED45" s="130">
        <v>0.39</v>
      </c>
      <c r="EE45" s="130">
        <v>8.6669999999999998</v>
      </c>
      <c r="EF45" s="130">
        <v>8.5909999999999993</v>
      </c>
      <c r="EG45" s="130">
        <v>2.7749999999999999</v>
      </c>
      <c r="EH45" s="130">
        <v>0.53900000000000003</v>
      </c>
      <c r="EI45" s="130">
        <v>0.28899999999999998</v>
      </c>
      <c r="EJ45" s="130">
        <v>0</v>
      </c>
      <c r="EK45" s="130">
        <v>11.321</v>
      </c>
      <c r="EL45" s="130">
        <v>11.33</v>
      </c>
    </row>
    <row r="46" spans="1:142" x14ac:dyDescent="0.3">
      <c r="A46" s="5" t="s">
        <v>154</v>
      </c>
      <c r="B46" s="5">
        <v>50</v>
      </c>
      <c r="C46" s="5">
        <v>908</v>
      </c>
      <c r="D46" t="s">
        <v>174</v>
      </c>
      <c r="F46" s="22">
        <v>18.059999999999999</v>
      </c>
      <c r="G46" s="3">
        <v>113.9</v>
      </c>
      <c r="H46" s="3">
        <v>4.2</v>
      </c>
      <c r="I46" s="3">
        <v>102.5</v>
      </c>
      <c r="J46" s="3">
        <v>6.6</v>
      </c>
      <c r="K46" s="4">
        <v>0.55000000000000004</v>
      </c>
      <c r="L46" s="4">
        <v>0.14000000000000001</v>
      </c>
      <c r="M46" s="4">
        <v>0.18</v>
      </c>
      <c r="N46" s="4">
        <v>0.14000000000000001</v>
      </c>
      <c r="O46" s="4">
        <v>9.7000000000000003E-2</v>
      </c>
      <c r="P46" s="4">
        <v>4.2000000000000003E-2</v>
      </c>
      <c r="Q46" s="4">
        <v>1.1000000000000001</v>
      </c>
      <c r="R46" s="4">
        <v>0.1</v>
      </c>
      <c r="S46" s="4"/>
      <c r="T46" s="4"/>
      <c r="U46" s="4">
        <v>0.127</v>
      </c>
      <c r="V46" s="4">
        <v>3.9E-2</v>
      </c>
      <c r="W46" s="4">
        <v>1.7500000000000002E-2</v>
      </c>
      <c r="X46" s="4">
        <v>8.6E-3</v>
      </c>
      <c r="Y46" s="4">
        <v>6.3E-3</v>
      </c>
      <c r="Z46" s="4">
        <v>4.7999999999999996E-3</v>
      </c>
      <c r="AA46" s="38">
        <v>9.5086999999999993</v>
      </c>
      <c r="AB46" s="38">
        <v>0.29899999999999999</v>
      </c>
      <c r="AC46" s="38">
        <v>1.2999999999999999E-2</v>
      </c>
      <c r="AD46" s="38">
        <v>0.16300000000000001</v>
      </c>
      <c r="AE46" s="38">
        <v>2.5999999999999999E-2</v>
      </c>
      <c r="AG46" s="14">
        <v>2.0369999999999999</v>
      </c>
      <c r="AH46" s="14">
        <v>12.2294</v>
      </c>
      <c r="AI46" s="14">
        <v>0.22109999999999999</v>
      </c>
      <c r="AJ46" s="14">
        <v>10.8855</v>
      </c>
      <c r="AK46" s="14">
        <v>0.3866</v>
      </c>
      <c r="AL46" s="14">
        <v>2.2290999999999999</v>
      </c>
      <c r="AM46" s="14">
        <v>49.774900000000002</v>
      </c>
      <c r="AN46" s="14">
        <v>9.6392000000000007</v>
      </c>
      <c r="AO46" s="14">
        <v>10.408799999999999</v>
      </c>
      <c r="AP46" s="14">
        <v>0.3367</v>
      </c>
      <c r="AQ46" s="14">
        <f t="shared" si="0"/>
        <v>0.20406060606060608</v>
      </c>
      <c r="AR46" s="14">
        <v>0.1057</v>
      </c>
      <c r="AS46" s="14">
        <v>1.44E-2</v>
      </c>
      <c r="AT46" s="14">
        <f t="shared" si="1"/>
        <v>1.2521739130434783E-2</v>
      </c>
      <c r="AU46" s="14">
        <v>98.268500000000003</v>
      </c>
      <c r="AV46" s="14">
        <v>40.818800000000003</v>
      </c>
      <c r="AW46" s="14">
        <v>47.1051</v>
      </c>
      <c r="AX46" s="14">
        <v>12.1183</v>
      </c>
      <c r="AY46" s="14">
        <v>4.6199999999999998E-2</v>
      </c>
      <c r="AZ46" s="14">
        <v>1.11E-2</v>
      </c>
      <c r="BA46" s="14">
        <v>0.2681</v>
      </c>
      <c r="BB46" s="14">
        <v>0.38700000000000001</v>
      </c>
      <c r="BC46" s="14">
        <v>6.4799999999999996E-2</v>
      </c>
      <c r="BD46" s="14">
        <v>0.16189999999999999</v>
      </c>
      <c r="BE46" s="14">
        <v>100.9813</v>
      </c>
      <c r="BF46" s="14">
        <f t="shared" si="3"/>
        <v>0.8738790956333049</v>
      </c>
      <c r="BG46" s="13">
        <v>4.49</v>
      </c>
      <c r="BH46" s="13">
        <v>0.6</v>
      </c>
      <c r="BI46" s="13">
        <v>0.38</v>
      </c>
      <c r="BJ46" s="13">
        <v>0.45</v>
      </c>
      <c r="BK46" s="13">
        <v>888</v>
      </c>
      <c r="BL46" s="13">
        <v>24</v>
      </c>
      <c r="BM46" s="13">
        <v>32.200000000000003</v>
      </c>
      <c r="BN46" s="13">
        <v>1.1000000000000001</v>
      </c>
      <c r="BO46" s="13">
        <v>282</v>
      </c>
      <c r="BP46" s="13">
        <v>12</v>
      </c>
      <c r="BQ46" s="13">
        <v>775</v>
      </c>
      <c r="BR46" s="13">
        <v>28</v>
      </c>
      <c r="BS46" s="13">
        <v>50.3</v>
      </c>
      <c r="BT46" s="13">
        <v>2.2000000000000002</v>
      </c>
      <c r="BU46" s="13">
        <v>211.3</v>
      </c>
      <c r="BV46" s="13">
        <v>7.1</v>
      </c>
      <c r="BW46" s="13">
        <v>6.06</v>
      </c>
      <c r="BX46" s="13">
        <v>0.28999999999999998</v>
      </c>
      <c r="BY46" s="13">
        <v>264</v>
      </c>
      <c r="BZ46" s="13">
        <v>8.5</v>
      </c>
      <c r="CA46" s="13">
        <v>21.3</v>
      </c>
      <c r="CB46" s="13">
        <v>1.3</v>
      </c>
      <c r="CC46" s="13">
        <v>106.6</v>
      </c>
      <c r="CD46" s="13">
        <v>5</v>
      </c>
      <c r="CE46" s="13">
        <v>10.16</v>
      </c>
      <c r="CF46" s="13">
        <v>0.72</v>
      </c>
      <c r="CG46" s="13">
        <v>6.7000000000000004E-2</v>
      </c>
      <c r="CH46" s="13">
        <v>1.7000000000000001E-2</v>
      </c>
      <c r="CI46" s="13">
        <v>88.1</v>
      </c>
      <c r="CJ46" s="13">
        <v>5.9</v>
      </c>
      <c r="CK46" s="13">
        <v>9.15</v>
      </c>
      <c r="CL46" s="13">
        <v>0.5</v>
      </c>
      <c r="CM46" s="13">
        <v>22.45</v>
      </c>
      <c r="CN46" s="13">
        <v>0.96</v>
      </c>
      <c r="CO46" s="13">
        <v>3.35</v>
      </c>
      <c r="CP46" s="13">
        <v>0.32</v>
      </c>
      <c r="CQ46" s="13">
        <v>15.4</v>
      </c>
      <c r="CR46" s="13">
        <v>1.6</v>
      </c>
      <c r="CS46" s="13">
        <v>4.5</v>
      </c>
      <c r="CT46" s="13">
        <v>0.56999999999999995</v>
      </c>
      <c r="CU46" s="13">
        <v>1.61</v>
      </c>
      <c r="CV46" s="13">
        <v>0.2</v>
      </c>
      <c r="CW46" s="13">
        <v>4.58</v>
      </c>
      <c r="CX46" s="13">
        <v>0.75</v>
      </c>
      <c r="CY46" s="13">
        <v>0.69799999999999995</v>
      </c>
      <c r="CZ46" s="13">
        <v>7.1999999999999995E-2</v>
      </c>
      <c r="DA46" s="13">
        <v>4.21</v>
      </c>
      <c r="DB46" s="13">
        <v>0.44</v>
      </c>
      <c r="DC46" s="13">
        <v>0.85799999999999998</v>
      </c>
      <c r="DD46" s="13">
        <v>0.08</v>
      </c>
      <c r="DE46" s="13">
        <v>2.12</v>
      </c>
      <c r="DF46" s="13">
        <v>0.22</v>
      </c>
      <c r="DG46" s="13">
        <v>0.27900000000000003</v>
      </c>
      <c r="DH46" s="13">
        <v>6.4000000000000001E-2</v>
      </c>
      <c r="DI46" s="13">
        <v>1.89</v>
      </c>
      <c r="DJ46" s="13">
        <v>0.3</v>
      </c>
      <c r="DK46" s="13">
        <v>0.23300000000000001</v>
      </c>
      <c r="DL46" s="13">
        <v>5.0999999999999997E-2</v>
      </c>
      <c r="DM46" s="13">
        <v>3.27</v>
      </c>
      <c r="DN46" s="13">
        <v>0.53</v>
      </c>
      <c r="DO46" s="13">
        <v>0.56999999999999995</v>
      </c>
      <c r="DP46" s="13">
        <v>0.1</v>
      </c>
      <c r="DQ46" s="13">
        <v>0.53</v>
      </c>
      <c r="DR46" s="13">
        <v>0.16</v>
      </c>
      <c r="DS46" s="13">
        <v>0.67</v>
      </c>
      <c r="DT46" s="13">
        <v>0.1</v>
      </c>
      <c r="DU46" s="13">
        <v>0.22500000000000001</v>
      </c>
      <c r="DV46" s="13">
        <v>5.6000000000000001E-2</v>
      </c>
      <c r="DW46" s="13">
        <v>135</v>
      </c>
      <c r="DX46" s="134">
        <v>-8.09</v>
      </c>
      <c r="DY46" s="130">
        <v>49.451999999999998</v>
      </c>
      <c r="DZ46" s="130">
        <v>2.08</v>
      </c>
      <c r="EA46" s="130">
        <v>11.412000000000001</v>
      </c>
      <c r="EB46" s="130">
        <v>1.7</v>
      </c>
      <c r="EC46" s="130">
        <v>9.81</v>
      </c>
      <c r="ED46" s="130">
        <v>0.34200000000000003</v>
      </c>
      <c r="EE46" s="130">
        <v>12.061</v>
      </c>
      <c r="EF46" s="130">
        <v>10.210000000000001</v>
      </c>
      <c r="EG46" s="130">
        <v>1.901</v>
      </c>
      <c r="EH46" s="130">
        <v>0.36099999999999999</v>
      </c>
      <c r="EI46" s="130">
        <v>0.20599999999999999</v>
      </c>
      <c r="EJ46" s="130">
        <v>0</v>
      </c>
      <c r="EK46" s="130">
        <v>11.34</v>
      </c>
      <c r="EL46" s="130">
        <v>11.33</v>
      </c>
    </row>
    <row r="47" spans="1:142" x14ac:dyDescent="0.3">
      <c r="A47" s="5" t="s">
        <v>154</v>
      </c>
      <c r="B47" s="5">
        <v>50</v>
      </c>
      <c r="C47" s="5">
        <v>908</v>
      </c>
      <c r="D47" t="s">
        <v>175</v>
      </c>
      <c r="F47" s="22">
        <v>19.613</v>
      </c>
      <c r="G47" s="3">
        <v>113.7</v>
      </c>
      <c r="H47" s="3">
        <v>5.0999999999999996</v>
      </c>
      <c r="I47" s="3">
        <v>96.7</v>
      </c>
      <c r="J47" s="3">
        <v>4.7</v>
      </c>
      <c r="K47" s="4">
        <v>0.62</v>
      </c>
      <c r="L47" s="4">
        <v>0.18</v>
      </c>
      <c r="M47" s="4"/>
      <c r="N47" s="4"/>
      <c r="O47" s="4">
        <v>8.2000000000000003E-2</v>
      </c>
      <c r="P47" s="4">
        <v>2.3E-2</v>
      </c>
      <c r="Q47" s="4">
        <v>1.23</v>
      </c>
      <c r="R47" s="4">
        <v>0.14000000000000001</v>
      </c>
      <c r="S47" s="4">
        <v>3.5999999999999997E-2</v>
      </c>
      <c r="T47" s="4">
        <v>2.1999999999999999E-2</v>
      </c>
      <c r="U47" s="4">
        <v>0.151</v>
      </c>
      <c r="V47" s="4">
        <v>4.2999999999999997E-2</v>
      </c>
      <c r="W47" s="4"/>
      <c r="X47" s="4"/>
      <c r="Y47" s="4">
        <v>1.06E-2</v>
      </c>
      <c r="Z47" s="4">
        <v>5.0000000000000001E-3</v>
      </c>
      <c r="AA47" s="38">
        <v>5.2023999999999999</v>
      </c>
      <c r="AB47" s="38">
        <v>0.29099999999999998</v>
      </c>
      <c r="AC47" s="38">
        <v>1.7000000000000001E-2</v>
      </c>
      <c r="AD47" s="38">
        <v>0.17399999999999999</v>
      </c>
      <c r="AE47" s="38">
        <v>3.6999999999999998E-2</v>
      </c>
      <c r="AG47" s="14">
        <v>2.0245000000000002</v>
      </c>
      <c r="AH47" s="14">
        <v>12.13</v>
      </c>
      <c r="AI47" s="14">
        <v>0.25269999999999998</v>
      </c>
      <c r="AJ47" s="14">
        <v>10.9749</v>
      </c>
      <c r="AK47" s="14">
        <v>0.38329999999999997</v>
      </c>
      <c r="AL47" s="14">
        <v>2.3052000000000001</v>
      </c>
      <c r="AM47" s="14">
        <v>49.077500000000001</v>
      </c>
      <c r="AN47" s="14">
        <v>10.3561</v>
      </c>
      <c r="AO47" s="14">
        <v>9.7553999999999998</v>
      </c>
      <c r="AP47" s="14">
        <v>0.36120000000000002</v>
      </c>
      <c r="AQ47" s="14">
        <f t="shared" si="0"/>
        <v>0.21890909090909094</v>
      </c>
      <c r="AR47" s="14">
        <v>0.16420000000000001</v>
      </c>
      <c r="AS47" s="14">
        <v>1.21E-2</v>
      </c>
      <c r="AT47" s="14">
        <f t="shared" si="1"/>
        <v>1.0521739130434783E-2</v>
      </c>
      <c r="AU47" s="14">
        <v>97.796999999999997</v>
      </c>
      <c r="AV47" s="14">
        <v>40.930599999999998</v>
      </c>
      <c r="AW47" s="14">
        <v>47.590800000000002</v>
      </c>
      <c r="AX47" s="14">
        <v>11.439</v>
      </c>
      <c r="AY47" s="14">
        <v>4.7800000000000002E-2</v>
      </c>
      <c r="AZ47" s="14">
        <v>1.4800000000000001E-2</v>
      </c>
      <c r="BA47" s="14">
        <v>0.23799999999999999</v>
      </c>
      <c r="BB47" s="14">
        <v>0.4173</v>
      </c>
      <c r="BC47" s="14">
        <v>8.2199999999999995E-2</v>
      </c>
      <c r="BD47" s="14">
        <v>0.1787</v>
      </c>
      <c r="BE47" s="14">
        <v>100.93899999999999</v>
      </c>
      <c r="BF47" s="14">
        <f t="shared" si="3"/>
        <v>0.88117949511434768</v>
      </c>
      <c r="BG47" s="13">
        <v>4</v>
      </c>
      <c r="BH47" s="13">
        <v>0.52</v>
      </c>
      <c r="BI47" s="13">
        <v>0.36</v>
      </c>
      <c r="BJ47" s="13">
        <v>0.41</v>
      </c>
      <c r="BK47" s="13">
        <v>1075</v>
      </c>
      <c r="BL47" s="13">
        <v>35</v>
      </c>
      <c r="BM47" s="13">
        <v>28.6</v>
      </c>
      <c r="BN47" s="13">
        <v>1</v>
      </c>
      <c r="BO47" s="13">
        <v>267.3</v>
      </c>
      <c r="BP47" s="13">
        <v>9.8000000000000007</v>
      </c>
      <c r="BQ47" s="13">
        <v>673</v>
      </c>
      <c r="BR47" s="13">
        <v>37</v>
      </c>
      <c r="BS47" s="13">
        <v>49.9</v>
      </c>
      <c r="BT47" s="13">
        <v>2.2999999999999998</v>
      </c>
      <c r="BU47" s="13">
        <v>240</v>
      </c>
      <c r="BV47" s="13">
        <v>12</v>
      </c>
      <c r="BW47" s="13">
        <v>6.85</v>
      </c>
      <c r="BX47" s="13">
        <v>0.5</v>
      </c>
      <c r="BY47" s="13">
        <v>276</v>
      </c>
      <c r="BZ47" s="13">
        <v>11</v>
      </c>
      <c r="CA47" s="13">
        <v>19.760000000000002</v>
      </c>
      <c r="CB47" s="13">
        <v>0.88</v>
      </c>
      <c r="CC47" s="13">
        <v>111.9</v>
      </c>
      <c r="CD47" s="13">
        <v>6</v>
      </c>
      <c r="CE47" s="13">
        <v>10.39</v>
      </c>
      <c r="CF47" s="13">
        <v>0.53</v>
      </c>
      <c r="CG47" s="13">
        <v>5.8999999999999997E-2</v>
      </c>
      <c r="CH47" s="13">
        <v>1.9E-2</v>
      </c>
      <c r="CI47" s="13">
        <v>87</v>
      </c>
      <c r="CJ47" s="13">
        <v>5.9</v>
      </c>
      <c r="CK47" s="13">
        <v>9.2799999999999994</v>
      </c>
      <c r="CL47" s="13">
        <v>0.55000000000000004</v>
      </c>
      <c r="CM47" s="13">
        <v>24.5</v>
      </c>
      <c r="CN47" s="13">
        <v>1.4</v>
      </c>
      <c r="CO47" s="13">
        <v>3.43</v>
      </c>
      <c r="CP47" s="13">
        <v>0.22</v>
      </c>
      <c r="CQ47" s="13">
        <v>15.1</v>
      </c>
      <c r="CR47" s="13">
        <v>1.1000000000000001</v>
      </c>
      <c r="CS47" s="13">
        <v>4.76</v>
      </c>
      <c r="CT47" s="13">
        <v>0.53</v>
      </c>
      <c r="CU47" s="13">
        <v>1.58</v>
      </c>
      <c r="CV47" s="13">
        <v>0.22</v>
      </c>
      <c r="CW47" s="13">
        <v>5.12</v>
      </c>
      <c r="CX47" s="13">
        <v>0.62</v>
      </c>
      <c r="CY47" s="13">
        <v>0.7</v>
      </c>
      <c r="CZ47" s="13">
        <v>9.9000000000000005E-2</v>
      </c>
      <c r="DA47" s="13">
        <v>4.0199999999999996</v>
      </c>
      <c r="DB47" s="13">
        <v>0.47</v>
      </c>
      <c r="DC47" s="13">
        <v>0.83499999999999996</v>
      </c>
      <c r="DD47" s="13">
        <v>0.09</v>
      </c>
      <c r="DE47" s="13">
        <v>2.3199999999999998</v>
      </c>
      <c r="DF47" s="13">
        <v>0.28000000000000003</v>
      </c>
      <c r="DG47" s="13">
        <v>0.26</v>
      </c>
      <c r="DH47" s="13">
        <v>5.0999999999999997E-2</v>
      </c>
      <c r="DI47" s="13">
        <v>1.77</v>
      </c>
      <c r="DJ47" s="13">
        <v>0.25</v>
      </c>
      <c r="DK47" s="13">
        <v>0.20499999999999999</v>
      </c>
      <c r="DL47" s="13">
        <v>3.9E-2</v>
      </c>
      <c r="DM47" s="13">
        <v>3.63</v>
      </c>
      <c r="DN47" s="13">
        <v>0.53</v>
      </c>
      <c r="DO47" s="13">
        <v>0.6</v>
      </c>
      <c r="DP47" s="13">
        <v>8.7999999999999995E-2</v>
      </c>
      <c r="DQ47" s="13">
        <v>0.75</v>
      </c>
      <c r="DR47" s="13">
        <v>0.13</v>
      </c>
      <c r="DS47" s="13">
        <v>0.71</v>
      </c>
      <c r="DT47" s="13">
        <v>0.12</v>
      </c>
      <c r="DU47" s="13">
        <v>0.247</v>
      </c>
      <c r="DV47" s="13">
        <v>4.3999999999999997E-2</v>
      </c>
      <c r="DW47" s="13">
        <v>138</v>
      </c>
      <c r="DX47" s="134">
        <v>-8.98</v>
      </c>
      <c r="DY47" s="130">
        <v>48.848999999999997</v>
      </c>
      <c r="DZ47" s="130">
        <v>2.1389999999999998</v>
      </c>
      <c r="EA47" s="130">
        <v>11.253</v>
      </c>
      <c r="EB47" s="130">
        <v>1.7090000000000001</v>
      </c>
      <c r="EC47" s="130">
        <v>9.7919999999999998</v>
      </c>
      <c r="ED47" s="130">
        <v>0.36399999999999999</v>
      </c>
      <c r="EE47" s="130">
        <v>12.725</v>
      </c>
      <c r="EF47" s="130">
        <v>10.238</v>
      </c>
      <c r="EG47" s="130">
        <v>1.8779999999999999</v>
      </c>
      <c r="EH47" s="130">
        <v>0.35599999999999998</v>
      </c>
      <c r="EI47" s="130">
        <v>0.23400000000000001</v>
      </c>
      <c r="EJ47" s="130">
        <v>0</v>
      </c>
      <c r="EK47" s="130">
        <v>11.33</v>
      </c>
      <c r="EL47" s="130">
        <v>11.33</v>
      </c>
    </row>
    <row r="48" spans="1:142" x14ac:dyDescent="0.3">
      <c r="A48" s="5" t="s">
        <v>154</v>
      </c>
      <c r="B48" s="5">
        <v>50</v>
      </c>
      <c r="C48" s="5">
        <v>908</v>
      </c>
      <c r="D48" t="s">
        <v>176</v>
      </c>
      <c r="F48" s="22">
        <v>21.158000000000001</v>
      </c>
      <c r="G48" s="3">
        <v>109.8</v>
      </c>
      <c r="H48" s="3">
        <v>3.6</v>
      </c>
      <c r="I48" s="3">
        <v>112.4</v>
      </c>
      <c r="J48" s="3">
        <v>5.6</v>
      </c>
      <c r="K48" s="4">
        <v>0.9</v>
      </c>
      <c r="L48" s="4">
        <v>0.23</v>
      </c>
      <c r="M48" s="4"/>
      <c r="N48" s="4"/>
      <c r="O48" s="4">
        <v>0.108</v>
      </c>
      <c r="P48" s="4">
        <v>2.9000000000000001E-2</v>
      </c>
      <c r="Q48" s="4">
        <v>1.5</v>
      </c>
      <c r="R48" s="4">
        <v>0.17</v>
      </c>
      <c r="S48" s="4"/>
      <c r="T48" s="4"/>
      <c r="U48" s="4">
        <v>0.17199999999999999</v>
      </c>
      <c r="V48" s="4">
        <v>4.4999999999999998E-2</v>
      </c>
      <c r="W48" s="4">
        <v>1.0699999999999999E-2</v>
      </c>
      <c r="X48" s="4">
        <v>7.9000000000000008E-3</v>
      </c>
      <c r="Y48" s="4">
        <v>1.24E-2</v>
      </c>
      <c r="Z48" s="4">
        <v>6.4999999999999997E-3</v>
      </c>
      <c r="AA48" s="38"/>
      <c r="AB48" s="38"/>
      <c r="AC48" s="38"/>
      <c r="AD48" s="38"/>
      <c r="AE48" s="38"/>
      <c r="AG48" s="14">
        <v>2.0811999999999999</v>
      </c>
      <c r="AH48" s="14">
        <v>12.4994</v>
      </c>
      <c r="AI48" s="14">
        <v>0.2727</v>
      </c>
      <c r="AJ48" s="14">
        <v>11.043200000000001</v>
      </c>
      <c r="AK48" s="14">
        <v>0.49259999999999998</v>
      </c>
      <c r="AL48" s="14">
        <v>2.4824000000000002</v>
      </c>
      <c r="AM48" s="14">
        <v>48.505600000000001</v>
      </c>
      <c r="AN48" s="14">
        <v>9.7013999999999996</v>
      </c>
      <c r="AO48" s="14">
        <v>10.614699999999999</v>
      </c>
      <c r="AP48" s="14">
        <v>0.31019999999999998</v>
      </c>
      <c r="AQ48" s="14">
        <f t="shared" si="0"/>
        <v>0.188</v>
      </c>
      <c r="AR48" s="14">
        <v>0.27579999999999999</v>
      </c>
      <c r="AS48" s="14">
        <v>2.3900000000000001E-2</v>
      </c>
      <c r="AT48" s="14">
        <f t="shared" si="1"/>
        <v>2.0782608695652176E-2</v>
      </c>
      <c r="AU48" s="14">
        <v>98.302999999999997</v>
      </c>
      <c r="AV48" s="14">
        <v>41.0122</v>
      </c>
      <c r="AW48" s="14">
        <v>47.569400000000002</v>
      </c>
      <c r="AX48" s="14">
        <v>11.5718</v>
      </c>
      <c r="AY48" s="14">
        <v>5.0500000000000003E-2</v>
      </c>
      <c r="AZ48" s="14">
        <v>1.2E-2</v>
      </c>
      <c r="BA48" s="14">
        <v>0.24299999999999999</v>
      </c>
      <c r="BB48" s="14">
        <v>0.42299999999999999</v>
      </c>
      <c r="BC48" s="14">
        <v>7.9600000000000004E-2</v>
      </c>
      <c r="BD48" s="14">
        <v>0.1699</v>
      </c>
      <c r="BE48" s="14">
        <v>101.1313</v>
      </c>
      <c r="BF48" s="14">
        <f t="shared" si="3"/>
        <v>0.87991812389322455</v>
      </c>
      <c r="BG48" s="13">
        <v>4.67</v>
      </c>
      <c r="BH48" s="13">
        <v>0.55000000000000004</v>
      </c>
      <c r="BI48" s="13">
        <v>0.5</v>
      </c>
      <c r="BJ48" s="13">
        <v>0.42</v>
      </c>
      <c r="BK48" s="13">
        <v>1146</v>
      </c>
      <c r="BL48" s="13">
        <v>25</v>
      </c>
      <c r="BM48" s="13">
        <v>29.5</v>
      </c>
      <c r="BN48" s="13">
        <v>1.3</v>
      </c>
      <c r="BO48" s="13">
        <v>295</v>
      </c>
      <c r="BP48" s="13">
        <v>11</v>
      </c>
      <c r="BQ48" s="13">
        <v>542</v>
      </c>
      <c r="BR48" s="13">
        <v>19</v>
      </c>
      <c r="BS48" s="13">
        <v>51.8</v>
      </c>
      <c r="BT48" s="13">
        <v>1.8</v>
      </c>
      <c r="BU48" s="13">
        <v>199.4</v>
      </c>
      <c r="BV48" s="13">
        <v>6.4</v>
      </c>
      <c r="BW48" s="13">
        <v>8.89</v>
      </c>
      <c r="BX48" s="13">
        <v>0.52</v>
      </c>
      <c r="BY48" s="13">
        <v>350</v>
      </c>
      <c r="BZ48" s="13">
        <v>11</v>
      </c>
      <c r="CA48" s="13">
        <v>22.25</v>
      </c>
      <c r="CB48" s="13">
        <v>0.96</v>
      </c>
      <c r="CC48" s="13">
        <v>138.5</v>
      </c>
      <c r="CD48" s="13">
        <v>5.2</v>
      </c>
      <c r="CE48" s="13">
        <v>14.53</v>
      </c>
      <c r="CF48" s="13">
        <v>0.65</v>
      </c>
      <c r="CG48" s="13">
        <v>7.4999999999999997E-2</v>
      </c>
      <c r="CH48" s="13">
        <v>2.3E-2</v>
      </c>
      <c r="CI48" s="13">
        <v>117</v>
      </c>
      <c r="CJ48" s="13">
        <v>6</v>
      </c>
      <c r="CK48" s="13">
        <v>13.05</v>
      </c>
      <c r="CL48" s="13">
        <v>0.66</v>
      </c>
      <c r="CM48" s="13">
        <v>33.700000000000003</v>
      </c>
      <c r="CN48" s="13">
        <v>1.5</v>
      </c>
      <c r="CO48" s="13">
        <v>4.3</v>
      </c>
      <c r="CP48" s="13">
        <v>0.26</v>
      </c>
      <c r="CQ48" s="13">
        <v>19.7</v>
      </c>
      <c r="CR48" s="13">
        <v>1.2</v>
      </c>
      <c r="CS48" s="13">
        <v>5.41</v>
      </c>
      <c r="CT48" s="13">
        <v>0.54</v>
      </c>
      <c r="CU48" s="13">
        <v>1.94</v>
      </c>
      <c r="CV48" s="13">
        <v>0.21</v>
      </c>
      <c r="CW48" s="13">
        <v>5.47</v>
      </c>
      <c r="CX48" s="13">
        <v>0.64</v>
      </c>
      <c r="CY48" s="13">
        <v>0.81</v>
      </c>
      <c r="CZ48" s="13">
        <v>7.2999999999999995E-2</v>
      </c>
      <c r="DA48" s="13">
        <v>4.83</v>
      </c>
      <c r="DB48" s="13">
        <v>0.51</v>
      </c>
      <c r="DC48" s="13">
        <v>0.88</v>
      </c>
      <c r="DD48" s="13">
        <v>0.11</v>
      </c>
      <c r="DE48" s="13">
        <v>2.4700000000000002</v>
      </c>
      <c r="DF48" s="13">
        <v>0.3</v>
      </c>
      <c r="DG48" s="13">
        <v>0.30399999999999999</v>
      </c>
      <c r="DH48" s="13">
        <v>0.06</v>
      </c>
      <c r="DI48" s="13">
        <v>1.64</v>
      </c>
      <c r="DJ48" s="13">
        <v>0.25</v>
      </c>
      <c r="DK48" s="13">
        <v>0.26200000000000001</v>
      </c>
      <c r="DL48" s="13">
        <v>4.7E-2</v>
      </c>
      <c r="DM48" s="13">
        <v>3.56</v>
      </c>
      <c r="DN48" s="13">
        <v>0.64</v>
      </c>
      <c r="DO48" s="13">
        <v>0.92</v>
      </c>
      <c r="DP48" s="13">
        <v>0.13</v>
      </c>
      <c r="DQ48" s="13">
        <v>1.1100000000000001</v>
      </c>
      <c r="DR48" s="13">
        <v>0.22</v>
      </c>
      <c r="DS48" s="13">
        <v>1.06</v>
      </c>
      <c r="DT48" s="13">
        <v>0.12</v>
      </c>
      <c r="DU48" s="13">
        <v>0.33600000000000002</v>
      </c>
      <c r="DV48" s="13">
        <v>6.7000000000000004E-2</v>
      </c>
      <c r="DW48" s="13">
        <v>141</v>
      </c>
      <c r="DX48" s="134">
        <v>-8.5399999999999991</v>
      </c>
      <c r="DY48" s="130">
        <v>48.345999999999997</v>
      </c>
      <c r="DZ48" s="130">
        <v>2.3119999999999998</v>
      </c>
      <c r="EA48" s="130">
        <v>11.641999999999999</v>
      </c>
      <c r="EB48" s="130">
        <v>1.718</v>
      </c>
      <c r="EC48" s="130">
        <v>9.7910000000000004</v>
      </c>
      <c r="ED48" s="130">
        <v>0.316</v>
      </c>
      <c r="EE48" s="130">
        <v>12.42</v>
      </c>
      <c r="EF48" s="130">
        <v>10.339</v>
      </c>
      <c r="EG48" s="130">
        <v>1.9379999999999999</v>
      </c>
      <c r="EH48" s="130">
        <v>0.45900000000000002</v>
      </c>
      <c r="EI48" s="130">
        <v>0.254</v>
      </c>
      <c r="EJ48" s="130">
        <v>0</v>
      </c>
      <c r="EK48" s="130">
        <v>11.337</v>
      </c>
      <c r="EL48" s="130">
        <v>11.33</v>
      </c>
    </row>
    <row r="49" spans="1:142" x14ac:dyDescent="0.3">
      <c r="A49" s="5" t="s">
        <v>154</v>
      </c>
      <c r="B49" s="5">
        <v>50</v>
      </c>
      <c r="C49" s="5">
        <v>908</v>
      </c>
      <c r="D49" t="s">
        <v>177</v>
      </c>
      <c r="F49" s="22">
        <v>17.837</v>
      </c>
      <c r="G49" s="3">
        <v>135.1</v>
      </c>
      <c r="H49" s="3">
        <v>5.5</v>
      </c>
      <c r="I49" s="3">
        <v>123.1</v>
      </c>
      <c r="J49" s="3">
        <v>6.5</v>
      </c>
      <c r="K49" s="4">
        <v>0.89</v>
      </c>
      <c r="L49" s="4">
        <v>0.25</v>
      </c>
      <c r="M49" s="4">
        <v>6.9000000000000006E-2</v>
      </c>
      <c r="N49" s="4">
        <v>9.6000000000000002E-2</v>
      </c>
      <c r="O49" s="4">
        <v>0.121</v>
      </c>
      <c r="P49" s="4">
        <v>3.9E-2</v>
      </c>
      <c r="Q49" s="4">
        <v>1.45</v>
      </c>
      <c r="R49" s="4">
        <v>0.14000000000000001</v>
      </c>
      <c r="S49" s="4">
        <v>5.8000000000000003E-2</v>
      </c>
      <c r="T49" s="4">
        <v>0.03</v>
      </c>
      <c r="U49" s="4">
        <v>0.22</v>
      </c>
      <c r="V49" s="4">
        <v>4.4999999999999998E-2</v>
      </c>
      <c r="W49" s="4">
        <v>2.4E-2</v>
      </c>
      <c r="X49" s="4">
        <v>1.0999999999999999E-2</v>
      </c>
      <c r="Y49" s="4">
        <v>1.3100000000000001E-2</v>
      </c>
      <c r="Z49" s="4">
        <v>7.7000000000000002E-3</v>
      </c>
      <c r="AA49" s="38"/>
      <c r="AB49" s="38"/>
      <c r="AC49" s="38"/>
      <c r="AD49" s="38"/>
      <c r="AE49" s="38"/>
      <c r="AG49" s="14">
        <v>2.0240999999999998</v>
      </c>
      <c r="AH49" s="14">
        <v>12.1234</v>
      </c>
      <c r="AI49" s="14">
        <v>0.3342</v>
      </c>
      <c r="AJ49" s="14">
        <v>10.7515</v>
      </c>
      <c r="AK49" s="14">
        <v>0.50819999999999999</v>
      </c>
      <c r="AL49" s="14">
        <v>2.5438000000000001</v>
      </c>
      <c r="AM49" s="14">
        <v>49.039499999999997</v>
      </c>
      <c r="AN49" s="14">
        <v>9.8506</v>
      </c>
      <c r="AO49" s="14">
        <v>10.464700000000001</v>
      </c>
      <c r="AP49" s="14">
        <v>0.33789999999999998</v>
      </c>
      <c r="AQ49" s="14">
        <f t="shared" si="0"/>
        <v>0.2047878787878788</v>
      </c>
      <c r="AR49" s="14">
        <v>0.28260000000000002</v>
      </c>
      <c r="AS49" s="14">
        <v>2.0799999999999999E-2</v>
      </c>
      <c r="AT49" s="14">
        <f t="shared" si="1"/>
        <v>1.8086956521739132E-2</v>
      </c>
      <c r="AU49" s="14">
        <v>98.281199999999998</v>
      </c>
      <c r="AV49" s="14">
        <v>41.783700000000003</v>
      </c>
      <c r="AW49" s="14">
        <v>48.674999999999997</v>
      </c>
      <c r="AX49" s="14">
        <v>11.404500000000001</v>
      </c>
      <c r="AY49" s="14">
        <v>6.0100000000000001E-2</v>
      </c>
      <c r="AZ49" s="14">
        <v>1.84E-2</v>
      </c>
      <c r="BA49" s="14">
        <v>0.28610000000000002</v>
      </c>
      <c r="BB49" s="14">
        <v>0.41289999999999999</v>
      </c>
      <c r="BC49" s="14">
        <v>0.11609999999999999</v>
      </c>
      <c r="BD49" s="14">
        <v>0.1671</v>
      </c>
      <c r="BE49" s="14">
        <v>102.9241</v>
      </c>
      <c r="BF49" s="14">
        <f t="shared" si="3"/>
        <v>0.8838283462700709</v>
      </c>
      <c r="BG49" s="13">
        <v>4.6100000000000003</v>
      </c>
      <c r="BH49" s="13">
        <v>0.46</v>
      </c>
      <c r="BI49" s="13">
        <v>1.05</v>
      </c>
      <c r="BJ49" s="13">
        <v>0.77</v>
      </c>
      <c r="BK49" s="13">
        <v>1338</v>
      </c>
      <c r="BL49" s="13">
        <v>48</v>
      </c>
      <c r="BM49" s="13">
        <v>29.7</v>
      </c>
      <c r="BN49" s="13">
        <v>1.3</v>
      </c>
      <c r="BO49" s="13">
        <v>303</v>
      </c>
      <c r="BP49" s="13">
        <v>13</v>
      </c>
      <c r="BQ49" s="13">
        <v>686</v>
      </c>
      <c r="BR49" s="13">
        <v>31</v>
      </c>
      <c r="BS49" s="13">
        <v>56.1</v>
      </c>
      <c r="BT49" s="13">
        <v>2.7</v>
      </c>
      <c r="BU49" s="13">
        <v>258</v>
      </c>
      <c r="BV49" s="13">
        <v>13</v>
      </c>
      <c r="BW49" s="13">
        <v>10.31</v>
      </c>
      <c r="BX49" s="13">
        <v>0.79</v>
      </c>
      <c r="BY49" s="13">
        <v>347</v>
      </c>
      <c r="BZ49" s="13">
        <v>15</v>
      </c>
      <c r="CA49" s="13">
        <v>23.06</v>
      </c>
      <c r="CB49" s="13">
        <v>0.95</v>
      </c>
      <c r="CC49" s="13">
        <v>132.5</v>
      </c>
      <c r="CD49" s="13">
        <v>6</v>
      </c>
      <c r="CE49" s="13">
        <v>17.27</v>
      </c>
      <c r="CF49" s="13">
        <v>0.86</v>
      </c>
      <c r="CG49" s="13">
        <v>0.10299999999999999</v>
      </c>
      <c r="CH49" s="13">
        <v>2.1000000000000001E-2</v>
      </c>
      <c r="CI49" s="13">
        <v>128.30000000000001</v>
      </c>
      <c r="CJ49" s="13">
        <v>5.9</v>
      </c>
      <c r="CK49" s="13">
        <v>14.38</v>
      </c>
      <c r="CL49" s="13">
        <v>0.69</v>
      </c>
      <c r="CM49" s="13">
        <v>34.799999999999997</v>
      </c>
      <c r="CN49" s="13">
        <v>1.4</v>
      </c>
      <c r="CO49" s="13">
        <v>4.54</v>
      </c>
      <c r="CP49" s="13">
        <v>0.25</v>
      </c>
      <c r="CQ49" s="13">
        <v>20.9</v>
      </c>
      <c r="CR49" s="13">
        <v>1.8</v>
      </c>
      <c r="CS49" s="13">
        <v>4.87</v>
      </c>
      <c r="CT49" s="13">
        <v>0.54</v>
      </c>
      <c r="CU49" s="13">
        <v>1.82</v>
      </c>
      <c r="CV49" s="13">
        <v>0.19</v>
      </c>
      <c r="CW49" s="13">
        <v>5.82</v>
      </c>
      <c r="CX49" s="13">
        <v>0.67</v>
      </c>
      <c r="CY49" s="13">
        <v>0.78200000000000003</v>
      </c>
      <c r="CZ49" s="13">
        <v>9.9000000000000005E-2</v>
      </c>
      <c r="DA49" s="13">
        <v>4.74</v>
      </c>
      <c r="DB49" s="13">
        <v>0.44</v>
      </c>
      <c r="DC49" s="13">
        <v>0.88700000000000001</v>
      </c>
      <c r="DD49" s="13">
        <v>8.8999999999999996E-2</v>
      </c>
      <c r="DE49" s="13">
        <v>2.0699999999999998</v>
      </c>
      <c r="DF49" s="13">
        <v>0.25</v>
      </c>
      <c r="DG49" s="13">
        <v>0.245</v>
      </c>
      <c r="DH49" s="13">
        <v>0.06</v>
      </c>
      <c r="DI49" s="13">
        <v>1.91</v>
      </c>
      <c r="DJ49" s="13">
        <v>0.39</v>
      </c>
      <c r="DK49" s="13">
        <v>0.26700000000000002</v>
      </c>
      <c r="DL49" s="13">
        <v>5.2999999999999999E-2</v>
      </c>
      <c r="DM49" s="13">
        <v>3.59</v>
      </c>
      <c r="DN49" s="13">
        <v>0.53</v>
      </c>
      <c r="DO49" s="13">
        <v>1.1000000000000001</v>
      </c>
      <c r="DP49" s="13">
        <v>0.14000000000000001</v>
      </c>
      <c r="DQ49" s="13">
        <v>1.07</v>
      </c>
      <c r="DR49" s="13">
        <v>0.25</v>
      </c>
      <c r="DS49" s="13">
        <v>1.17</v>
      </c>
      <c r="DT49" s="13">
        <v>0.13</v>
      </c>
      <c r="DU49" s="13">
        <v>0.35</v>
      </c>
      <c r="DV49" s="13">
        <v>7.5999999999999998E-2</v>
      </c>
      <c r="DW49" s="13">
        <v>144</v>
      </c>
      <c r="DX49" s="134">
        <v>-10.3</v>
      </c>
      <c r="DY49" s="130">
        <v>48.689</v>
      </c>
      <c r="DZ49" s="130">
        <v>2.33</v>
      </c>
      <c r="EA49" s="130">
        <v>11.106</v>
      </c>
      <c r="EB49" s="130">
        <v>1.706</v>
      </c>
      <c r="EC49" s="130">
        <v>9.8019999999999996</v>
      </c>
      <c r="ED49" s="130">
        <v>0.34</v>
      </c>
      <c r="EE49" s="130">
        <v>13.03</v>
      </c>
      <c r="EF49" s="130">
        <v>9.9120000000000008</v>
      </c>
      <c r="EG49" s="130">
        <v>1.8540000000000001</v>
      </c>
      <c r="EH49" s="130">
        <v>0.46600000000000003</v>
      </c>
      <c r="EI49" s="130">
        <v>0.30599999999999999</v>
      </c>
      <c r="EJ49" s="130">
        <v>0</v>
      </c>
      <c r="EK49" s="130">
        <v>11.337</v>
      </c>
      <c r="EL49" s="130">
        <v>11.33</v>
      </c>
    </row>
    <row r="50" spans="1:142" x14ac:dyDescent="0.3">
      <c r="A50" s="5" t="s">
        <v>154</v>
      </c>
      <c r="B50" s="5">
        <v>50</v>
      </c>
      <c r="C50" s="5">
        <v>908</v>
      </c>
      <c r="D50" t="s">
        <v>178</v>
      </c>
      <c r="F50" s="22">
        <v>20.125</v>
      </c>
      <c r="G50" s="3">
        <v>146.9</v>
      </c>
      <c r="H50" s="3">
        <v>5.8</v>
      </c>
      <c r="I50" s="3">
        <v>130.4</v>
      </c>
      <c r="J50" s="3">
        <v>7.1</v>
      </c>
      <c r="K50" s="4">
        <v>0.9</v>
      </c>
      <c r="L50" s="4">
        <v>0.2</v>
      </c>
      <c r="M50" s="4">
        <v>5.1999999999999998E-2</v>
      </c>
      <c r="N50" s="4">
        <v>7.2999999999999995E-2</v>
      </c>
      <c r="O50" s="4">
        <v>0.109</v>
      </c>
      <c r="P50" s="4">
        <v>3.7999999999999999E-2</v>
      </c>
      <c r="Q50" s="4">
        <v>1.63</v>
      </c>
      <c r="R50" s="4">
        <v>0.14000000000000001</v>
      </c>
      <c r="S50" s="4"/>
      <c r="T50" s="4"/>
      <c r="U50" s="4">
        <v>0.10199999999999999</v>
      </c>
      <c r="V50" s="4">
        <v>3.5000000000000003E-2</v>
      </c>
      <c r="W50" s="4">
        <v>0.02</v>
      </c>
      <c r="X50" s="4">
        <v>0.01</v>
      </c>
      <c r="Y50" s="4">
        <v>9.7000000000000003E-3</v>
      </c>
      <c r="Z50" s="4">
        <v>5.5999999999999999E-3</v>
      </c>
      <c r="AA50" s="38"/>
      <c r="AB50" s="38"/>
      <c r="AC50" s="38"/>
      <c r="AD50" s="38"/>
      <c r="AE50" s="38"/>
      <c r="AG50" s="14">
        <v>2.3025000000000002</v>
      </c>
      <c r="AH50" s="14">
        <v>12.1379</v>
      </c>
      <c r="AI50" s="14">
        <v>0.2727</v>
      </c>
      <c r="AJ50" s="14">
        <v>10.6945</v>
      </c>
      <c r="AK50" s="14">
        <v>0.3498</v>
      </c>
      <c r="AL50" s="14">
        <v>2.3552</v>
      </c>
      <c r="AM50" s="14">
        <v>47.690800000000003</v>
      </c>
      <c r="AN50" s="14">
        <v>9.5901999999999994</v>
      </c>
      <c r="AO50" s="14">
        <v>11.825900000000001</v>
      </c>
      <c r="AP50" s="14">
        <v>0.40310000000000001</v>
      </c>
      <c r="AQ50" s="14">
        <f t="shared" si="0"/>
        <v>0.24430303030303033</v>
      </c>
      <c r="AR50" s="14">
        <v>0.37280000000000002</v>
      </c>
      <c r="AS50" s="14">
        <v>1.5699999999999999E-2</v>
      </c>
      <c r="AT50" s="14">
        <f t="shared" si="1"/>
        <v>1.3652173913043478E-2</v>
      </c>
      <c r="AU50" s="14">
        <v>98.011099999999999</v>
      </c>
      <c r="AV50" s="14">
        <v>40.554699999999997</v>
      </c>
      <c r="AW50" s="14">
        <v>46.672199999999997</v>
      </c>
      <c r="AX50" s="14">
        <v>12.259399999999999</v>
      </c>
      <c r="AY50" s="14">
        <v>5.9200000000000003E-2</v>
      </c>
      <c r="AZ50" s="14">
        <v>1.01E-2</v>
      </c>
      <c r="BA50" s="14">
        <v>0.24529999999999999</v>
      </c>
      <c r="BB50" s="14">
        <v>0.3992</v>
      </c>
      <c r="BC50" s="14">
        <v>8.5699999999999998E-2</v>
      </c>
      <c r="BD50" s="14">
        <v>0.1779</v>
      </c>
      <c r="BE50" s="14">
        <v>100.4637</v>
      </c>
      <c r="BF50" s="14">
        <f t="shared" si="3"/>
        <v>0.87156776038140649</v>
      </c>
      <c r="BG50" s="13">
        <v>4.6399999999999997</v>
      </c>
      <c r="BH50" s="13">
        <v>0.52</v>
      </c>
      <c r="BI50" s="13">
        <v>1.6</v>
      </c>
      <c r="BJ50" s="13">
        <v>1.1000000000000001</v>
      </c>
      <c r="BK50" s="13">
        <v>1182</v>
      </c>
      <c r="BL50" s="13">
        <v>37</v>
      </c>
      <c r="BM50" s="13">
        <v>31.23</v>
      </c>
      <c r="BN50" s="13">
        <v>0.94</v>
      </c>
      <c r="BO50" s="13">
        <v>312</v>
      </c>
      <c r="BP50" s="13">
        <v>12</v>
      </c>
      <c r="BQ50" s="13">
        <v>654</v>
      </c>
      <c r="BR50" s="13">
        <v>29</v>
      </c>
      <c r="BS50" s="13">
        <v>60.9</v>
      </c>
      <c r="BT50" s="13">
        <v>2.9</v>
      </c>
      <c r="BU50" s="13">
        <v>252</v>
      </c>
      <c r="BV50" s="13">
        <v>13</v>
      </c>
      <c r="BW50" s="13">
        <v>6.3</v>
      </c>
      <c r="BX50" s="13">
        <v>0.33</v>
      </c>
      <c r="BY50" s="13">
        <v>305.39999999999998</v>
      </c>
      <c r="BZ50" s="13">
        <v>8.1</v>
      </c>
      <c r="CA50" s="13">
        <v>22.2</v>
      </c>
      <c r="CB50" s="13">
        <v>1.1000000000000001</v>
      </c>
      <c r="CC50" s="13">
        <v>133.5</v>
      </c>
      <c r="CD50" s="13">
        <v>6.2</v>
      </c>
      <c r="CE50" s="13">
        <v>10.6</v>
      </c>
      <c r="CF50" s="13">
        <v>0.63</v>
      </c>
      <c r="CG50" s="13">
        <v>6.5000000000000002E-2</v>
      </c>
      <c r="CH50" s="13">
        <v>2.4E-2</v>
      </c>
      <c r="CI50" s="13">
        <v>85.4</v>
      </c>
      <c r="CJ50" s="13">
        <v>5.0999999999999996</v>
      </c>
      <c r="CK50" s="13">
        <v>10.55</v>
      </c>
      <c r="CL50" s="13">
        <v>0.6</v>
      </c>
      <c r="CM50" s="13">
        <v>28.7</v>
      </c>
      <c r="CN50" s="13">
        <v>1.5</v>
      </c>
      <c r="CO50" s="13">
        <v>4.2</v>
      </c>
      <c r="CP50" s="13">
        <v>0.34</v>
      </c>
      <c r="CQ50" s="13">
        <v>20.9</v>
      </c>
      <c r="CR50" s="13">
        <v>1.7</v>
      </c>
      <c r="CS50" s="13">
        <v>5.37</v>
      </c>
      <c r="CT50" s="13">
        <v>0.5</v>
      </c>
      <c r="CU50" s="13">
        <v>1.98</v>
      </c>
      <c r="CV50" s="13">
        <v>0.18</v>
      </c>
      <c r="CW50" s="13">
        <v>5.39</v>
      </c>
      <c r="CX50" s="13">
        <v>0.42</v>
      </c>
      <c r="CY50" s="13">
        <v>0.81799999999999995</v>
      </c>
      <c r="CZ50" s="13">
        <v>9.8000000000000004E-2</v>
      </c>
      <c r="DA50" s="13">
        <v>5.01</v>
      </c>
      <c r="DB50" s="13">
        <v>0.38</v>
      </c>
      <c r="DC50" s="13">
        <v>0.80400000000000005</v>
      </c>
      <c r="DD50" s="13">
        <v>7.5999999999999998E-2</v>
      </c>
      <c r="DE50" s="13">
        <v>2.21</v>
      </c>
      <c r="DF50" s="13">
        <v>0.27</v>
      </c>
      <c r="DG50" s="13">
        <v>0.32200000000000001</v>
      </c>
      <c r="DH50" s="13">
        <v>4.8000000000000001E-2</v>
      </c>
      <c r="DI50" s="13">
        <v>1.85</v>
      </c>
      <c r="DJ50" s="13">
        <v>0.31</v>
      </c>
      <c r="DK50" s="13">
        <v>0.22500000000000001</v>
      </c>
      <c r="DL50" s="13">
        <v>4.8000000000000001E-2</v>
      </c>
      <c r="DM50" s="13">
        <v>2.98</v>
      </c>
      <c r="DN50" s="13">
        <v>0.56000000000000005</v>
      </c>
      <c r="DO50" s="13">
        <v>0.629</v>
      </c>
      <c r="DP50" s="13">
        <v>8.4000000000000005E-2</v>
      </c>
      <c r="DQ50" s="13">
        <v>0.78</v>
      </c>
      <c r="DR50" s="13">
        <v>0.18</v>
      </c>
      <c r="DS50" s="13">
        <v>0.73199999999999998</v>
      </c>
      <c r="DT50" s="13">
        <v>8.4000000000000005E-2</v>
      </c>
      <c r="DU50" s="13">
        <v>0.26</v>
      </c>
      <c r="DV50" s="13">
        <v>4.5999999999999999E-2</v>
      </c>
      <c r="DW50" s="13">
        <v>147</v>
      </c>
      <c r="DX50" s="134">
        <v>-3.5</v>
      </c>
      <c r="DY50" s="130">
        <v>48.395000000000003</v>
      </c>
      <c r="DZ50" s="130">
        <v>2.323</v>
      </c>
      <c r="EA50" s="130">
        <v>11.97</v>
      </c>
      <c r="EB50" s="130">
        <v>1.742</v>
      </c>
      <c r="EC50" s="130">
        <v>9.7639999999999993</v>
      </c>
      <c r="ED50" s="130">
        <v>0.40799999999999997</v>
      </c>
      <c r="EE50" s="130">
        <v>11.448</v>
      </c>
      <c r="EF50" s="130">
        <v>10.571</v>
      </c>
      <c r="EG50" s="130">
        <v>2.2709999999999999</v>
      </c>
      <c r="EH50" s="130">
        <v>0.34499999999999997</v>
      </c>
      <c r="EI50" s="130">
        <v>0.26900000000000002</v>
      </c>
      <c r="EJ50" s="130">
        <v>0</v>
      </c>
      <c r="EK50" s="130">
        <v>11.332000000000001</v>
      </c>
      <c r="EL50" s="130">
        <v>11.33</v>
      </c>
    </row>
    <row r="51" spans="1:142" x14ac:dyDescent="0.3">
      <c r="A51" s="5" t="s">
        <v>154</v>
      </c>
      <c r="B51" s="5">
        <v>50</v>
      </c>
      <c r="C51" s="5">
        <v>908</v>
      </c>
      <c r="D51" t="s">
        <v>179</v>
      </c>
      <c r="F51" s="22">
        <v>21.091999999999999</v>
      </c>
      <c r="G51" s="3">
        <v>113.1</v>
      </c>
      <c r="H51" s="3">
        <v>4.5999999999999996</v>
      </c>
      <c r="I51" s="3">
        <v>111.7</v>
      </c>
      <c r="J51" s="3">
        <v>6.5</v>
      </c>
      <c r="K51" s="4">
        <v>0.81</v>
      </c>
      <c r="L51" s="4">
        <v>0.21</v>
      </c>
      <c r="M51" s="4"/>
      <c r="N51" s="4"/>
      <c r="O51" s="4">
        <v>8.5999999999999993E-2</v>
      </c>
      <c r="P51" s="4">
        <v>3.1E-2</v>
      </c>
      <c r="Q51" s="4">
        <v>1.55</v>
      </c>
      <c r="R51" s="4">
        <v>0.16</v>
      </c>
      <c r="S51" s="4"/>
      <c r="T51" s="4"/>
      <c r="U51" s="4">
        <v>0.17899999999999999</v>
      </c>
      <c r="V51" s="4">
        <v>4.9000000000000002E-2</v>
      </c>
      <c r="W51" s="4">
        <v>1.7999999999999999E-2</v>
      </c>
      <c r="X51" s="4">
        <v>7.3000000000000001E-3</v>
      </c>
      <c r="Y51" s="4">
        <v>1.7299999999999999E-2</v>
      </c>
      <c r="Z51" s="4">
        <v>6.1999999999999998E-3</v>
      </c>
      <c r="AA51" s="38">
        <v>6.1772999999999998</v>
      </c>
      <c r="AB51" s="38">
        <v>0.44800000000000001</v>
      </c>
      <c r="AC51" s="38">
        <v>2.3E-2</v>
      </c>
      <c r="AD51" s="38">
        <v>0.105</v>
      </c>
      <c r="AE51" s="38">
        <v>2.5000000000000001E-2</v>
      </c>
      <c r="AG51" s="14">
        <v>2.0596000000000001</v>
      </c>
      <c r="AH51" s="14">
        <v>11.627599999999999</v>
      </c>
      <c r="AI51" s="14">
        <v>0.24279999999999999</v>
      </c>
      <c r="AJ51" s="14">
        <v>10.261699999999999</v>
      </c>
      <c r="AK51" s="14">
        <v>0.4572</v>
      </c>
      <c r="AL51" s="14">
        <v>2.44</v>
      </c>
      <c r="AM51" s="14">
        <v>48.234400000000001</v>
      </c>
      <c r="AN51" s="14">
        <v>10.3079</v>
      </c>
      <c r="AO51" s="14">
        <v>11.5191</v>
      </c>
      <c r="AP51" s="14">
        <v>0.3881</v>
      </c>
      <c r="AQ51" s="14">
        <f t="shared" si="0"/>
        <v>0.23521212121212123</v>
      </c>
      <c r="AR51" s="14">
        <v>6.9199999999999998E-2</v>
      </c>
      <c r="AS51" s="14">
        <v>1.49E-2</v>
      </c>
      <c r="AT51" s="14">
        <f t="shared" si="1"/>
        <v>1.2956521739130436E-2</v>
      </c>
      <c r="AU51" s="14">
        <v>97.622500000000002</v>
      </c>
      <c r="AV51" s="14">
        <v>41.14</v>
      </c>
      <c r="AW51" s="14">
        <v>47.4861</v>
      </c>
      <c r="AX51" s="14">
        <v>11.563499999999999</v>
      </c>
      <c r="AY51" s="14">
        <v>4.7399999999999998E-2</v>
      </c>
      <c r="AZ51" s="14">
        <v>1.3599999999999999E-2</v>
      </c>
      <c r="BA51" s="14">
        <v>0.26369999999999999</v>
      </c>
      <c r="BB51" s="14">
        <v>0.39660000000000001</v>
      </c>
      <c r="BC51" s="14">
        <v>7.8899999999999998E-2</v>
      </c>
      <c r="BD51" s="14">
        <v>0.1686</v>
      </c>
      <c r="BE51" s="14">
        <v>101.1585</v>
      </c>
      <c r="BF51" s="14">
        <f t="shared" si="3"/>
        <v>0.87980870542319756</v>
      </c>
      <c r="BG51" s="13">
        <v>4.18</v>
      </c>
      <c r="BH51" s="13">
        <v>0.51</v>
      </c>
      <c r="BI51" s="13">
        <v>0.56999999999999995</v>
      </c>
      <c r="BJ51" s="13">
        <v>0.51</v>
      </c>
      <c r="BK51" s="13">
        <v>1170</v>
      </c>
      <c r="BL51" s="13">
        <v>38</v>
      </c>
      <c r="BM51" s="13">
        <v>29.6</v>
      </c>
      <c r="BN51" s="13">
        <v>1.2</v>
      </c>
      <c r="BO51" s="13">
        <v>286</v>
      </c>
      <c r="BP51" s="13">
        <v>10</v>
      </c>
      <c r="BQ51" s="13">
        <v>767</v>
      </c>
      <c r="BR51" s="13">
        <v>25</v>
      </c>
      <c r="BS51" s="13">
        <v>56.6</v>
      </c>
      <c r="BT51" s="13">
        <v>2.8</v>
      </c>
      <c r="BU51" s="13">
        <v>227</v>
      </c>
      <c r="BV51" s="13">
        <v>12</v>
      </c>
      <c r="BW51" s="13">
        <v>9.08</v>
      </c>
      <c r="BX51" s="13">
        <v>0.63</v>
      </c>
      <c r="BY51" s="13">
        <v>323</v>
      </c>
      <c r="BZ51" s="13">
        <v>11</v>
      </c>
      <c r="CA51" s="13">
        <v>20.03</v>
      </c>
      <c r="CB51" s="13">
        <v>0.92</v>
      </c>
      <c r="CC51" s="13">
        <v>130.30000000000001</v>
      </c>
      <c r="CD51" s="13">
        <v>4.2</v>
      </c>
      <c r="CE51" s="13">
        <v>14.41</v>
      </c>
      <c r="CF51" s="13">
        <v>0.74</v>
      </c>
      <c r="CG51" s="13">
        <v>9.7000000000000003E-2</v>
      </c>
      <c r="CH51" s="13">
        <v>1.7000000000000001E-2</v>
      </c>
      <c r="CI51" s="13">
        <v>121.4</v>
      </c>
      <c r="CJ51" s="13">
        <v>5.9</v>
      </c>
      <c r="CK51" s="13">
        <v>12.42</v>
      </c>
      <c r="CL51" s="13">
        <v>0.59</v>
      </c>
      <c r="CM51" s="13">
        <v>32</v>
      </c>
      <c r="CN51" s="13">
        <v>1.3</v>
      </c>
      <c r="CO51" s="13">
        <v>4.18</v>
      </c>
      <c r="CP51" s="13">
        <v>0.31</v>
      </c>
      <c r="CQ51" s="13">
        <v>18.600000000000001</v>
      </c>
      <c r="CR51" s="13">
        <v>1.2</v>
      </c>
      <c r="CS51" s="13">
        <v>5.26</v>
      </c>
      <c r="CT51" s="13">
        <v>0.59</v>
      </c>
      <c r="CU51" s="13">
        <v>1.79</v>
      </c>
      <c r="CV51" s="13">
        <v>0.17</v>
      </c>
      <c r="CW51" s="13">
        <v>5.34</v>
      </c>
      <c r="CX51" s="13">
        <v>0.7</v>
      </c>
      <c r="CY51" s="13">
        <v>0.745</v>
      </c>
      <c r="CZ51" s="13">
        <v>6.6000000000000003E-2</v>
      </c>
      <c r="DA51" s="13">
        <v>3.81</v>
      </c>
      <c r="DB51" s="13">
        <v>0.39</v>
      </c>
      <c r="DC51" s="13">
        <v>0.8</v>
      </c>
      <c r="DD51" s="13">
        <v>0.11</v>
      </c>
      <c r="DE51" s="13">
        <v>2.0499999999999998</v>
      </c>
      <c r="DF51" s="13">
        <v>0.23</v>
      </c>
      <c r="DG51" s="13">
        <v>0.26800000000000002</v>
      </c>
      <c r="DH51" s="13">
        <v>5.6000000000000001E-2</v>
      </c>
      <c r="DI51" s="13">
        <v>1.72</v>
      </c>
      <c r="DJ51" s="13">
        <v>0.22</v>
      </c>
      <c r="DK51" s="13">
        <v>0.19800000000000001</v>
      </c>
      <c r="DL51" s="13">
        <v>4.8000000000000001E-2</v>
      </c>
      <c r="DM51" s="13">
        <v>3.5</v>
      </c>
      <c r="DN51" s="13">
        <v>0.51</v>
      </c>
      <c r="DO51" s="13">
        <v>0.89</v>
      </c>
      <c r="DP51" s="13">
        <v>0.14000000000000001</v>
      </c>
      <c r="DQ51" s="13">
        <v>1.05</v>
      </c>
      <c r="DR51" s="13">
        <v>0.16</v>
      </c>
      <c r="DS51" s="13">
        <v>0.94</v>
      </c>
      <c r="DT51" s="13">
        <v>0.1</v>
      </c>
      <c r="DU51" s="13">
        <v>0.29199999999999998</v>
      </c>
      <c r="DV51" s="13">
        <v>4.9000000000000002E-2</v>
      </c>
      <c r="DW51" s="13">
        <v>150</v>
      </c>
      <c r="DX51" s="134">
        <v>-5.07</v>
      </c>
      <c r="DY51" s="130">
        <v>48.777000000000001</v>
      </c>
      <c r="DZ51" s="130">
        <v>2.3690000000000002</v>
      </c>
      <c r="EA51" s="130">
        <v>11.289</v>
      </c>
      <c r="EB51" s="130">
        <v>1.716</v>
      </c>
      <c r="EC51" s="130">
        <v>9.7940000000000005</v>
      </c>
      <c r="ED51" s="130">
        <v>0.39200000000000002</v>
      </c>
      <c r="EE51" s="130">
        <v>12.503</v>
      </c>
      <c r="EF51" s="130">
        <v>9.9949999999999992</v>
      </c>
      <c r="EG51" s="130">
        <v>2</v>
      </c>
      <c r="EH51" s="130">
        <v>0.44400000000000001</v>
      </c>
      <c r="EI51" s="130">
        <v>0.23599999999999999</v>
      </c>
      <c r="EJ51" s="130">
        <v>0</v>
      </c>
      <c r="EK51" s="130">
        <v>11.337999999999999</v>
      </c>
      <c r="EL51" s="130">
        <v>11.33</v>
      </c>
    </row>
    <row r="52" spans="1:142" x14ac:dyDescent="0.3">
      <c r="A52" s="5" t="s">
        <v>154</v>
      </c>
      <c r="B52" s="5">
        <v>50</v>
      </c>
      <c r="C52" s="5">
        <v>908</v>
      </c>
      <c r="D52" t="s">
        <v>180</v>
      </c>
      <c r="F52" s="22">
        <v>11.494999999999999</v>
      </c>
      <c r="G52" s="3">
        <v>137</v>
      </c>
      <c r="H52" s="3">
        <v>5.9</v>
      </c>
      <c r="I52" s="3">
        <v>134.69999999999999</v>
      </c>
      <c r="J52" s="3">
        <v>6.9</v>
      </c>
      <c r="K52" s="4">
        <v>0.87</v>
      </c>
      <c r="L52" s="4">
        <v>0.24</v>
      </c>
      <c r="M52" s="4"/>
      <c r="N52" s="4"/>
      <c r="O52" s="4">
        <v>0.11600000000000001</v>
      </c>
      <c r="P52" s="4">
        <v>3.6999999999999998E-2</v>
      </c>
      <c r="Q52" s="4">
        <v>1.4</v>
      </c>
      <c r="R52" s="4">
        <v>0.2</v>
      </c>
      <c r="S52" s="4">
        <v>5.5E-2</v>
      </c>
      <c r="T52" s="4">
        <v>3.9E-2</v>
      </c>
      <c r="U52" s="4">
        <v>0.154</v>
      </c>
      <c r="V52" s="4">
        <v>0.05</v>
      </c>
      <c r="W52" s="4">
        <v>1.4999999999999999E-2</v>
      </c>
      <c r="X52" s="4">
        <v>7.9000000000000008E-3</v>
      </c>
      <c r="Y52" s="4">
        <v>1.43E-2</v>
      </c>
      <c r="Z52" s="4">
        <v>7.9000000000000008E-3</v>
      </c>
      <c r="AA52" s="38">
        <v>2.4413</v>
      </c>
      <c r="AB52" s="38">
        <v>0.42699999999999999</v>
      </c>
      <c r="AC52" s="38">
        <v>3.3000000000000002E-2</v>
      </c>
      <c r="AD52" s="38">
        <v>0.26400000000000001</v>
      </c>
      <c r="AE52" s="38">
        <v>5.6000000000000001E-2</v>
      </c>
      <c r="AG52" s="14">
        <v>2.0085000000000002</v>
      </c>
      <c r="AH52" s="14">
        <v>11.858700000000001</v>
      </c>
      <c r="AI52" s="14">
        <v>0.24030000000000001</v>
      </c>
      <c r="AJ52" s="14">
        <v>10.6822</v>
      </c>
      <c r="AK52" s="14">
        <v>0.47189999999999999</v>
      </c>
      <c r="AL52" s="14">
        <v>2.5634999999999999</v>
      </c>
      <c r="AM52" s="14">
        <v>47.153300000000002</v>
      </c>
      <c r="AN52" s="14">
        <v>9.4116999999999997</v>
      </c>
      <c r="AO52" s="14">
        <v>12.805300000000001</v>
      </c>
      <c r="AP52" s="14">
        <v>0.40129999999999999</v>
      </c>
      <c r="AQ52" s="14">
        <f t="shared" si="0"/>
        <v>0.24321212121212121</v>
      </c>
      <c r="AR52" s="14">
        <v>0.26240000000000002</v>
      </c>
      <c r="AS52" s="14">
        <v>1.7100000000000001E-2</v>
      </c>
      <c r="AT52" s="14">
        <f t="shared" si="1"/>
        <v>1.4869565217391306E-2</v>
      </c>
      <c r="AU52" s="14">
        <v>97.876199999999997</v>
      </c>
      <c r="AV52" s="14">
        <v>40.866</v>
      </c>
      <c r="AW52" s="14">
        <v>46.345199999999998</v>
      </c>
      <c r="AX52" s="14">
        <v>13.774100000000001</v>
      </c>
      <c r="AY52" s="14">
        <v>3.61E-2</v>
      </c>
      <c r="AZ52" s="14">
        <v>5.5999999999999999E-3</v>
      </c>
      <c r="BA52" s="14">
        <v>0.27160000000000001</v>
      </c>
      <c r="BB52" s="14">
        <v>0.32290000000000002</v>
      </c>
      <c r="BC52" s="14">
        <v>7.0599999999999996E-2</v>
      </c>
      <c r="BD52" s="14">
        <v>0.2069</v>
      </c>
      <c r="BE52" s="14">
        <v>101.899</v>
      </c>
      <c r="BF52" s="14">
        <f t="shared" si="3"/>
        <v>0.8570944459818387</v>
      </c>
      <c r="BG52" s="13">
        <v>4.37</v>
      </c>
      <c r="BH52" s="13">
        <v>0.78</v>
      </c>
      <c r="BI52" s="13">
        <v>0.46</v>
      </c>
      <c r="BJ52" s="13">
        <v>0.5</v>
      </c>
      <c r="BK52" s="13">
        <v>1102</v>
      </c>
      <c r="BL52" s="13">
        <v>47</v>
      </c>
      <c r="BM52" s="13">
        <v>32.200000000000003</v>
      </c>
      <c r="BN52" s="13">
        <v>1.6</v>
      </c>
      <c r="BO52" s="13">
        <v>334</v>
      </c>
      <c r="BP52" s="13">
        <v>14</v>
      </c>
      <c r="BQ52" s="13">
        <v>545</v>
      </c>
      <c r="BR52" s="13">
        <v>25</v>
      </c>
      <c r="BS52" s="13">
        <v>57</v>
      </c>
      <c r="BT52" s="13">
        <v>3.4</v>
      </c>
      <c r="BU52" s="13">
        <v>174.7</v>
      </c>
      <c r="BV52" s="13">
        <v>9.3000000000000007</v>
      </c>
      <c r="BW52" s="13">
        <v>9.5</v>
      </c>
      <c r="BX52" s="13">
        <v>1.1000000000000001</v>
      </c>
      <c r="BY52" s="13">
        <v>344</v>
      </c>
      <c r="BZ52" s="13">
        <v>17</v>
      </c>
      <c r="CA52" s="13">
        <v>21.1</v>
      </c>
      <c r="CB52" s="13">
        <v>1.4</v>
      </c>
      <c r="CC52" s="13">
        <v>129.69999999999999</v>
      </c>
      <c r="CD52" s="13">
        <v>6.6</v>
      </c>
      <c r="CE52" s="13">
        <v>15.9</v>
      </c>
      <c r="CF52" s="13">
        <v>1.1000000000000001</v>
      </c>
      <c r="CG52" s="13">
        <v>8.8999999999999996E-2</v>
      </c>
      <c r="CH52" s="13">
        <v>0.03</v>
      </c>
      <c r="CI52" s="13">
        <v>121.6</v>
      </c>
      <c r="CJ52" s="13">
        <v>8.6</v>
      </c>
      <c r="CK52" s="13">
        <v>13.49</v>
      </c>
      <c r="CL52" s="13">
        <v>0.87</v>
      </c>
      <c r="CM52" s="13">
        <v>34.4</v>
      </c>
      <c r="CN52" s="13">
        <v>2.4</v>
      </c>
      <c r="CO52" s="13">
        <v>4.5999999999999996</v>
      </c>
      <c r="CP52" s="13">
        <v>0.41</v>
      </c>
      <c r="CQ52" s="13">
        <v>17.899999999999999</v>
      </c>
      <c r="CR52" s="13">
        <v>1.5</v>
      </c>
      <c r="CS52" s="13">
        <v>5.35</v>
      </c>
      <c r="CT52" s="13">
        <v>0.69</v>
      </c>
      <c r="CU52" s="13">
        <v>1.82</v>
      </c>
      <c r="CV52" s="13">
        <v>0.26</v>
      </c>
      <c r="CW52" s="13">
        <v>5.54</v>
      </c>
      <c r="CX52" s="13">
        <v>0.66</v>
      </c>
      <c r="CY52" s="13">
        <v>0.82</v>
      </c>
      <c r="CZ52" s="13">
        <v>0.11</v>
      </c>
      <c r="DA52" s="13">
        <v>4.68</v>
      </c>
      <c r="DB52" s="13">
        <v>0.79</v>
      </c>
      <c r="DC52" s="13">
        <v>0.76400000000000001</v>
      </c>
      <c r="DD52" s="13">
        <v>8.7999999999999995E-2</v>
      </c>
      <c r="DE52" s="13">
        <v>1.96</v>
      </c>
      <c r="DF52" s="13">
        <v>0.36</v>
      </c>
      <c r="DG52" s="13">
        <v>0.23400000000000001</v>
      </c>
      <c r="DH52" s="13">
        <v>6.0999999999999999E-2</v>
      </c>
      <c r="DI52" s="13">
        <v>1.62</v>
      </c>
      <c r="DJ52" s="13">
        <v>0.33</v>
      </c>
      <c r="DK52" s="13">
        <v>0.26200000000000001</v>
      </c>
      <c r="DL52" s="13">
        <v>0.06</v>
      </c>
      <c r="DM52" s="13">
        <v>3.01</v>
      </c>
      <c r="DN52" s="13">
        <v>0.81</v>
      </c>
      <c r="DO52" s="13">
        <v>0.88</v>
      </c>
      <c r="DP52" s="13">
        <v>0.15</v>
      </c>
      <c r="DQ52" s="13">
        <v>1.0900000000000001</v>
      </c>
      <c r="DR52" s="13">
        <v>0.21</v>
      </c>
      <c r="DS52" s="13">
        <v>1.22</v>
      </c>
      <c r="DT52" s="13">
        <v>0.22</v>
      </c>
      <c r="DU52" s="13">
        <v>0.33</v>
      </c>
      <c r="DV52" s="13">
        <v>0.11</v>
      </c>
      <c r="DW52" s="13">
        <v>3</v>
      </c>
      <c r="DX52" s="134">
        <v>1.28</v>
      </c>
      <c r="DY52" s="130">
        <v>48.466999999999999</v>
      </c>
      <c r="DZ52" s="130">
        <v>2.6629999999999998</v>
      </c>
      <c r="EA52" s="130">
        <v>12.318</v>
      </c>
      <c r="EB52" s="130">
        <v>1.7370000000000001</v>
      </c>
      <c r="EC52" s="130">
        <v>9.7739999999999991</v>
      </c>
      <c r="ED52" s="130">
        <v>0.40899999999999997</v>
      </c>
      <c r="EE52" s="130">
        <v>10.198</v>
      </c>
      <c r="EF52" s="130">
        <v>11.087999999999999</v>
      </c>
      <c r="EG52" s="130">
        <v>2.0859999999999999</v>
      </c>
      <c r="EH52" s="130">
        <v>0.49</v>
      </c>
      <c r="EI52" s="130">
        <v>0.25</v>
      </c>
      <c r="EJ52" s="130">
        <v>0</v>
      </c>
      <c r="EK52" s="130">
        <v>11.337</v>
      </c>
      <c r="EL52" s="130">
        <v>11.33</v>
      </c>
    </row>
    <row r="53" spans="1:142" x14ac:dyDescent="0.3">
      <c r="A53" s="5" t="s">
        <v>154</v>
      </c>
      <c r="B53" s="5">
        <v>50</v>
      </c>
      <c r="C53" s="5">
        <v>908</v>
      </c>
      <c r="D53" t="s">
        <v>181</v>
      </c>
      <c r="F53" s="22">
        <v>13.085000000000001</v>
      </c>
      <c r="G53" s="3">
        <v>128.80000000000001</v>
      </c>
      <c r="H53" s="3">
        <v>4.7</v>
      </c>
      <c r="I53" s="3">
        <v>134.9</v>
      </c>
      <c r="J53" s="3">
        <v>6.2</v>
      </c>
      <c r="K53" s="4">
        <v>0.68</v>
      </c>
      <c r="L53" s="4">
        <v>0.16</v>
      </c>
      <c r="M53" s="4"/>
      <c r="N53" s="4"/>
      <c r="O53" s="4">
        <v>0.11899999999999999</v>
      </c>
      <c r="P53" s="4">
        <v>4.4999999999999998E-2</v>
      </c>
      <c r="Q53" s="4">
        <v>1.55</v>
      </c>
      <c r="R53" s="4">
        <v>0.14000000000000001</v>
      </c>
      <c r="S53" s="4"/>
      <c r="T53" s="4"/>
      <c r="U53" s="4">
        <v>0.20100000000000001</v>
      </c>
      <c r="V53" s="4">
        <v>4.8000000000000001E-2</v>
      </c>
      <c r="W53" s="4"/>
      <c r="X53" s="4"/>
      <c r="Y53" s="4">
        <v>2.3699999999999999E-2</v>
      </c>
      <c r="Z53" s="4">
        <v>9.7000000000000003E-3</v>
      </c>
      <c r="AA53" s="38">
        <v>4.6410999999999998</v>
      </c>
      <c r="AB53" s="38">
        <v>0.45400000000000001</v>
      </c>
      <c r="AC53" s="38">
        <v>2.4E-2</v>
      </c>
      <c r="AD53" s="38">
        <v>0.25600000000000001</v>
      </c>
      <c r="AE53" s="38">
        <v>4.1000000000000002E-2</v>
      </c>
      <c r="AG53" s="14">
        <v>1.9952000000000001</v>
      </c>
      <c r="AH53" s="14">
        <v>11.786099999999999</v>
      </c>
      <c r="AI53" s="14">
        <v>0.31390000000000001</v>
      </c>
      <c r="AJ53" s="14">
        <v>10.675000000000001</v>
      </c>
      <c r="AK53" s="14">
        <v>0.439</v>
      </c>
      <c r="AL53" s="14">
        <v>2.5026000000000002</v>
      </c>
      <c r="AM53" s="14">
        <v>47.284999999999997</v>
      </c>
      <c r="AN53" s="14">
        <v>9.5829000000000004</v>
      </c>
      <c r="AO53" s="14">
        <v>12.6561</v>
      </c>
      <c r="AP53" s="14">
        <v>0.38569999999999999</v>
      </c>
      <c r="AQ53" s="14">
        <f t="shared" si="0"/>
        <v>0.23375757575757578</v>
      </c>
      <c r="AR53" s="14">
        <v>0.26479999999999998</v>
      </c>
      <c r="AS53" s="14">
        <v>1.7600000000000001E-2</v>
      </c>
      <c r="AT53" s="14">
        <f t="shared" si="1"/>
        <v>1.5304347826086959E-2</v>
      </c>
      <c r="AU53" s="14">
        <v>97.903899999999993</v>
      </c>
      <c r="AV53" s="14">
        <v>40.866</v>
      </c>
      <c r="AW53" s="14">
        <v>46.345199999999998</v>
      </c>
      <c r="AX53" s="14">
        <v>13.774100000000001</v>
      </c>
      <c r="AY53" s="14">
        <v>3.61E-2</v>
      </c>
      <c r="AZ53" s="14">
        <v>5.5999999999999999E-3</v>
      </c>
      <c r="BA53" s="14">
        <v>0.27160000000000001</v>
      </c>
      <c r="BB53" s="14">
        <v>0.32290000000000002</v>
      </c>
      <c r="BC53" s="14">
        <v>7.0599999999999996E-2</v>
      </c>
      <c r="BD53" s="14">
        <v>0.2069</v>
      </c>
      <c r="BE53" s="14">
        <v>101.899</v>
      </c>
      <c r="BF53" s="14">
        <f t="shared" si="3"/>
        <v>0.8570944459818387</v>
      </c>
      <c r="BG53" s="13">
        <v>4.63</v>
      </c>
      <c r="BH53" s="13">
        <v>0.82</v>
      </c>
      <c r="BI53" s="13">
        <v>0.89</v>
      </c>
      <c r="BJ53" s="13">
        <v>0.77</v>
      </c>
      <c r="BK53" s="13">
        <v>1130</v>
      </c>
      <c r="BL53" s="13">
        <v>43</v>
      </c>
      <c r="BM53" s="13">
        <v>30.7</v>
      </c>
      <c r="BN53" s="13">
        <v>1.3</v>
      </c>
      <c r="BO53" s="13">
        <v>327</v>
      </c>
      <c r="BP53" s="13">
        <v>16</v>
      </c>
      <c r="BQ53" s="13">
        <v>545</v>
      </c>
      <c r="BR53" s="13">
        <v>27</v>
      </c>
      <c r="BS53" s="13">
        <v>56</v>
      </c>
      <c r="BT53" s="13">
        <v>2.5</v>
      </c>
      <c r="BU53" s="13">
        <v>162.69999999999999</v>
      </c>
      <c r="BV53" s="13">
        <v>7.6</v>
      </c>
      <c r="BW53" s="13">
        <v>9.31</v>
      </c>
      <c r="BX53" s="13">
        <v>0.63</v>
      </c>
      <c r="BY53" s="13">
        <v>336</v>
      </c>
      <c r="BZ53" s="13">
        <v>12</v>
      </c>
      <c r="CA53" s="13">
        <v>20</v>
      </c>
      <c r="CB53" s="13">
        <v>1</v>
      </c>
      <c r="CC53" s="13">
        <v>127.7</v>
      </c>
      <c r="CD53" s="13">
        <v>5</v>
      </c>
      <c r="CE53" s="13">
        <v>16.03</v>
      </c>
      <c r="CF53" s="13">
        <v>0.82</v>
      </c>
      <c r="CG53" s="13">
        <v>0.115</v>
      </c>
      <c r="CH53" s="13">
        <v>2.5000000000000001E-2</v>
      </c>
      <c r="CI53" s="13">
        <v>124.6</v>
      </c>
      <c r="CJ53" s="13">
        <v>8</v>
      </c>
      <c r="CK53" s="13">
        <v>13.49</v>
      </c>
      <c r="CL53" s="13">
        <v>0.55000000000000004</v>
      </c>
      <c r="CM53" s="13">
        <v>32.9</v>
      </c>
      <c r="CN53" s="13">
        <v>1.7</v>
      </c>
      <c r="CO53" s="13">
        <v>4.3899999999999997</v>
      </c>
      <c r="CP53" s="13">
        <v>0.32</v>
      </c>
      <c r="CQ53" s="13">
        <v>19.899999999999999</v>
      </c>
      <c r="CR53" s="13">
        <v>1.3</v>
      </c>
      <c r="CS53" s="13">
        <v>5</v>
      </c>
      <c r="CT53" s="13">
        <v>0.69</v>
      </c>
      <c r="CU53" s="13">
        <v>1.69</v>
      </c>
      <c r="CV53" s="13">
        <v>0.18</v>
      </c>
      <c r="CW53" s="13">
        <v>4.84</v>
      </c>
      <c r="CX53" s="13">
        <v>0.66</v>
      </c>
      <c r="CY53" s="13">
        <v>0.76</v>
      </c>
      <c r="CZ53" s="13">
        <v>0.11</v>
      </c>
      <c r="DA53" s="13">
        <v>4.03</v>
      </c>
      <c r="DB53" s="13">
        <v>0.38</v>
      </c>
      <c r="DC53" s="13">
        <v>0.79</v>
      </c>
      <c r="DD53" s="13">
        <v>0.12</v>
      </c>
      <c r="DE53" s="13">
        <v>2.1</v>
      </c>
      <c r="DF53" s="13">
        <v>0.34</v>
      </c>
      <c r="DG53" s="13">
        <v>0.26700000000000002</v>
      </c>
      <c r="DH53" s="13">
        <v>8.3000000000000004E-2</v>
      </c>
      <c r="DI53" s="13">
        <v>1.64</v>
      </c>
      <c r="DJ53" s="13">
        <v>0.31</v>
      </c>
      <c r="DK53" s="13">
        <v>0.26600000000000001</v>
      </c>
      <c r="DL53" s="13">
        <v>6.3E-2</v>
      </c>
      <c r="DM53" s="13">
        <v>2.94</v>
      </c>
      <c r="DN53" s="13">
        <v>0.48</v>
      </c>
      <c r="DO53" s="13">
        <v>0.93</v>
      </c>
      <c r="DP53" s="13">
        <v>0.19</v>
      </c>
      <c r="DQ53" s="13">
        <v>1.0900000000000001</v>
      </c>
      <c r="DR53" s="13">
        <v>0.21</v>
      </c>
      <c r="DS53" s="13">
        <v>1.01</v>
      </c>
      <c r="DT53" s="13">
        <v>0.19</v>
      </c>
      <c r="DU53" s="13">
        <v>0.35099999999999998</v>
      </c>
      <c r="DV53" s="13">
        <v>8.3000000000000004E-2</v>
      </c>
      <c r="DW53" s="13">
        <v>6</v>
      </c>
      <c r="DX53" s="134">
        <v>1.35</v>
      </c>
      <c r="DY53" s="130">
        <v>48.561999999999998</v>
      </c>
      <c r="DZ53" s="130">
        <v>2.5990000000000002</v>
      </c>
      <c r="EA53" s="130">
        <v>12.24</v>
      </c>
      <c r="EB53" s="130">
        <v>1.734</v>
      </c>
      <c r="EC53" s="130">
        <v>9.7750000000000004</v>
      </c>
      <c r="ED53" s="130">
        <v>0.39300000000000002</v>
      </c>
      <c r="EE53" s="130">
        <v>10.246</v>
      </c>
      <c r="EF53" s="130">
        <v>11.077</v>
      </c>
      <c r="EG53" s="130">
        <v>2.0720000000000001</v>
      </c>
      <c r="EH53" s="130">
        <v>0.45600000000000002</v>
      </c>
      <c r="EI53" s="130">
        <v>0.32600000000000001</v>
      </c>
      <c r="EJ53" s="130">
        <v>0</v>
      </c>
      <c r="EK53" s="130">
        <v>11.336</v>
      </c>
      <c r="EL53" s="130">
        <v>11.33</v>
      </c>
    </row>
    <row r="54" spans="1:142" x14ac:dyDescent="0.3">
      <c r="A54" s="5" t="s">
        <v>154</v>
      </c>
      <c r="B54" s="5">
        <v>50</v>
      </c>
      <c r="C54" s="5">
        <v>919</v>
      </c>
      <c r="D54" t="s">
        <v>182</v>
      </c>
      <c r="F54" s="22">
        <v>9.7227999999999994</v>
      </c>
      <c r="G54" s="3">
        <v>77.8</v>
      </c>
      <c r="H54" s="3">
        <v>5</v>
      </c>
      <c r="I54" s="3">
        <v>145.5</v>
      </c>
      <c r="J54" s="3">
        <v>8.8000000000000007</v>
      </c>
      <c r="K54" s="4">
        <v>0.85</v>
      </c>
      <c r="L54" s="4">
        <v>0.27</v>
      </c>
      <c r="M54" s="4"/>
      <c r="N54" s="4"/>
      <c r="O54" s="4">
        <v>0.13</v>
      </c>
      <c r="P54" s="4">
        <v>3.9E-2</v>
      </c>
      <c r="Q54" s="4">
        <v>1.45</v>
      </c>
      <c r="R54" s="4">
        <v>0.19</v>
      </c>
      <c r="S54" s="4"/>
      <c r="T54" s="4"/>
      <c r="U54" s="4">
        <v>0.153</v>
      </c>
      <c r="V54" s="4">
        <v>5.0999999999999997E-2</v>
      </c>
      <c r="W54" s="4">
        <v>0.01</v>
      </c>
      <c r="X54" s="4">
        <v>1.0999999999999999E-2</v>
      </c>
      <c r="Y54" s="4">
        <v>1.6E-2</v>
      </c>
      <c r="Z54" s="4">
        <v>8.6E-3</v>
      </c>
      <c r="AA54" s="38"/>
      <c r="AB54" s="38"/>
      <c r="AC54" s="38"/>
      <c r="AD54" s="38"/>
      <c r="AE54" s="38"/>
      <c r="AG54" s="14">
        <v>2.3126000000000002</v>
      </c>
      <c r="AH54" s="14">
        <v>12.6759</v>
      </c>
      <c r="AI54" s="14">
        <v>0.2074</v>
      </c>
      <c r="AJ54" s="14">
        <v>10.5671</v>
      </c>
      <c r="AK54" s="14">
        <v>0.42199999999999999</v>
      </c>
      <c r="AL54" s="14">
        <v>2.3740999999999999</v>
      </c>
      <c r="AM54" s="14">
        <v>48.477899999999998</v>
      </c>
      <c r="AN54" s="14">
        <v>7.1898</v>
      </c>
      <c r="AO54" s="14">
        <v>13.244199999999999</v>
      </c>
      <c r="AP54" s="14">
        <v>0.44230000000000003</v>
      </c>
      <c r="AQ54" s="14">
        <f t="shared" si="0"/>
        <v>0.26806060606060611</v>
      </c>
      <c r="AR54" s="14">
        <v>0.2611</v>
      </c>
      <c r="AS54" s="14">
        <v>1.7100000000000001E-2</v>
      </c>
      <c r="AT54" s="14">
        <f t="shared" si="1"/>
        <v>1.4869565217391306E-2</v>
      </c>
      <c r="AU54" s="14">
        <v>98.191400000000002</v>
      </c>
      <c r="AV54" s="14">
        <v>39.926600000000001</v>
      </c>
      <c r="AW54" s="14">
        <v>43.741300000000003</v>
      </c>
      <c r="AX54" s="14">
        <v>16.549299999999999</v>
      </c>
      <c r="AY54" s="14">
        <v>3.5099999999999999E-2</v>
      </c>
      <c r="AZ54" s="14">
        <v>1.4E-2</v>
      </c>
      <c r="BA54" s="14">
        <v>0.26300000000000001</v>
      </c>
      <c r="BB54" s="14">
        <v>0.30130000000000001</v>
      </c>
      <c r="BC54" s="14">
        <v>3.5299999999999998E-2</v>
      </c>
      <c r="BD54" s="14">
        <v>0.22559999999999999</v>
      </c>
      <c r="BE54" s="14">
        <v>101.09139999999999</v>
      </c>
      <c r="BF54" s="14">
        <f t="shared" si="3"/>
        <v>0.82491162148974628</v>
      </c>
      <c r="BG54" s="13">
        <v>4.8</v>
      </c>
      <c r="BH54" s="13">
        <v>0.45</v>
      </c>
      <c r="BI54" s="13">
        <v>0.17</v>
      </c>
      <c r="BJ54" s="13">
        <v>0.34</v>
      </c>
      <c r="BK54" s="13">
        <v>1236</v>
      </c>
      <c r="BL54" s="13">
        <v>84</v>
      </c>
      <c r="BM54" s="13">
        <v>32.799999999999997</v>
      </c>
      <c r="BN54" s="13">
        <v>1.5</v>
      </c>
      <c r="BO54" s="13">
        <v>328</v>
      </c>
      <c r="BP54" s="13">
        <v>22</v>
      </c>
      <c r="BQ54" s="13">
        <v>330</v>
      </c>
      <c r="BR54" s="13">
        <v>24</v>
      </c>
      <c r="BS54" s="13">
        <v>45.3</v>
      </c>
      <c r="BT54" s="13">
        <v>3.8</v>
      </c>
      <c r="BU54" s="13">
        <v>79.099999999999994</v>
      </c>
      <c r="BV54" s="13">
        <v>9.9</v>
      </c>
      <c r="BW54" s="13">
        <v>7.42</v>
      </c>
      <c r="BX54" s="13">
        <v>0.83</v>
      </c>
      <c r="BY54" s="13">
        <v>298</v>
      </c>
      <c r="BZ54" s="13">
        <v>23</v>
      </c>
      <c r="CA54" s="13">
        <v>22.1</v>
      </c>
      <c r="CB54" s="13">
        <v>1.5</v>
      </c>
      <c r="CC54" s="13">
        <v>132.30000000000001</v>
      </c>
      <c r="CD54" s="13">
        <v>8.5</v>
      </c>
      <c r="CE54" s="13">
        <v>13.1</v>
      </c>
      <c r="CF54" s="13">
        <v>1.7</v>
      </c>
      <c r="CG54" s="13">
        <v>5.8000000000000003E-2</v>
      </c>
      <c r="CH54" s="13">
        <v>0.02</v>
      </c>
      <c r="CI54" s="13">
        <v>99</v>
      </c>
      <c r="CJ54" s="13">
        <v>11</v>
      </c>
      <c r="CK54" s="13">
        <v>11.64</v>
      </c>
      <c r="CL54" s="13">
        <v>0.92</v>
      </c>
      <c r="CM54" s="13">
        <v>29.4</v>
      </c>
      <c r="CN54" s="13">
        <v>1.8</v>
      </c>
      <c r="CO54" s="13">
        <v>3.98</v>
      </c>
      <c r="CP54" s="13">
        <v>0.26</v>
      </c>
      <c r="CQ54" s="13">
        <v>17.2</v>
      </c>
      <c r="CR54" s="13">
        <v>1.7</v>
      </c>
      <c r="CS54" s="13">
        <v>4.7300000000000004</v>
      </c>
      <c r="CT54" s="13">
        <v>0.65</v>
      </c>
      <c r="CU54" s="13">
        <v>1.72</v>
      </c>
      <c r="CV54" s="13">
        <v>0.2</v>
      </c>
      <c r="CW54" s="13">
        <v>4.7699999999999996</v>
      </c>
      <c r="CX54" s="13">
        <v>0.85</v>
      </c>
      <c r="CY54" s="13">
        <v>0.89</v>
      </c>
      <c r="CZ54" s="13">
        <v>0.16</v>
      </c>
      <c r="DA54" s="13">
        <v>5.17</v>
      </c>
      <c r="DB54" s="13">
        <v>0.67</v>
      </c>
      <c r="DC54" s="13">
        <v>0.94</v>
      </c>
      <c r="DD54" s="13">
        <v>0.14000000000000001</v>
      </c>
      <c r="DE54" s="13">
        <v>2.36</v>
      </c>
      <c r="DF54" s="13">
        <v>0.32</v>
      </c>
      <c r="DG54" s="13">
        <v>0.221</v>
      </c>
      <c r="DH54" s="13">
        <v>0.05</v>
      </c>
      <c r="DI54" s="13">
        <v>1.66</v>
      </c>
      <c r="DJ54" s="13">
        <v>0.36</v>
      </c>
      <c r="DK54" s="13">
        <v>0.23100000000000001</v>
      </c>
      <c r="DL54" s="13">
        <v>7.2999999999999995E-2</v>
      </c>
      <c r="DM54" s="13">
        <v>3.45</v>
      </c>
      <c r="DN54" s="13">
        <v>0.77</v>
      </c>
      <c r="DO54" s="13">
        <v>0.88</v>
      </c>
      <c r="DP54" s="13">
        <v>0.18</v>
      </c>
      <c r="DQ54" s="13">
        <v>0.96</v>
      </c>
      <c r="DR54" s="13">
        <v>0.2</v>
      </c>
      <c r="DS54" s="13">
        <v>0.8</v>
      </c>
      <c r="DT54" s="13">
        <v>0.2</v>
      </c>
      <c r="DU54" s="13">
        <v>0.23200000000000001</v>
      </c>
      <c r="DV54" s="13">
        <v>8.4000000000000005E-2</v>
      </c>
      <c r="DW54" s="13">
        <v>9</v>
      </c>
      <c r="DX54" s="134">
        <v>0.91</v>
      </c>
      <c r="DY54" s="130">
        <v>49.737000000000002</v>
      </c>
      <c r="DZ54" s="130">
        <v>2.4529999999999998</v>
      </c>
      <c r="EA54" s="130">
        <v>13.096</v>
      </c>
      <c r="EB54" s="130">
        <v>1.71</v>
      </c>
      <c r="EC54" s="130">
        <v>9.8040000000000003</v>
      </c>
      <c r="ED54" s="130">
        <v>0.44700000000000001</v>
      </c>
      <c r="EE54" s="130">
        <v>8.2769999999999992</v>
      </c>
      <c r="EF54" s="130">
        <v>10.92</v>
      </c>
      <c r="EG54" s="130">
        <v>2.3889999999999998</v>
      </c>
      <c r="EH54" s="130">
        <v>0.436</v>
      </c>
      <c r="EI54" s="130">
        <v>0.214</v>
      </c>
      <c r="EJ54" s="130">
        <v>0</v>
      </c>
      <c r="EK54" s="130">
        <v>11.343</v>
      </c>
      <c r="EL54" s="130">
        <v>11.33</v>
      </c>
    </row>
    <row r="55" spans="1:142" x14ac:dyDescent="0.3">
      <c r="A55" s="5" t="s">
        <v>154</v>
      </c>
      <c r="B55" s="5">
        <v>50</v>
      </c>
      <c r="C55" s="5">
        <v>919</v>
      </c>
      <c r="D55" t="s">
        <v>183</v>
      </c>
      <c r="F55" s="22">
        <v>17.268000000000001</v>
      </c>
      <c r="G55" s="3">
        <v>128.6</v>
      </c>
      <c r="H55" s="3">
        <v>6.7</v>
      </c>
      <c r="I55" s="3">
        <v>136.80000000000001</v>
      </c>
      <c r="J55" s="3">
        <v>7.3</v>
      </c>
      <c r="K55" s="4">
        <v>0.73</v>
      </c>
      <c r="L55" s="4">
        <v>0.17</v>
      </c>
      <c r="M55" s="4">
        <v>0.19</v>
      </c>
      <c r="N55" s="4">
        <v>0.16</v>
      </c>
      <c r="O55" s="4">
        <v>0.105</v>
      </c>
      <c r="P55" s="4">
        <v>3.6999999999999998E-2</v>
      </c>
      <c r="Q55" s="4">
        <v>1.4</v>
      </c>
      <c r="R55" s="4">
        <v>0.18</v>
      </c>
      <c r="S55" s="4"/>
      <c r="T55" s="4"/>
      <c r="U55" s="4">
        <v>0.14799999999999999</v>
      </c>
      <c r="V55" s="4">
        <v>0.04</v>
      </c>
      <c r="W55" s="4">
        <v>1.0500000000000001E-2</v>
      </c>
      <c r="X55" s="4">
        <v>5.7999999999999996E-3</v>
      </c>
      <c r="Y55" s="4">
        <v>1.2E-2</v>
      </c>
      <c r="Z55" s="4">
        <v>5.1999999999999998E-3</v>
      </c>
      <c r="AA55" s="38"/>
      <c r="AB55" s="38"/>
      <c r="AC55" s="38"/>
      <c r="AD55" s="38"/>
      <c r="AE55" s="38"/>
      <c r="AG55" s="14">
        <v>1.6442000000000001</v>
      </c>
      <c r="AH55" s="14">
        <v>12.6913</v>
      </c>
      <c r="AI55" s="14">
        <v>0.25600000000000001</v>
      </c>
      <c r="AJ55" s="14">
        <v>11.808</v>
      </c>
      <c r="AK55" s="14">
        <v>0.33779999999999999</v>
      </c>
      <c r="AL55" s="14">
        <v>2.2342</v>
      </c>
      <c r="AM55" s="14">
        <v>50.186599999999999</v>
      </c>
      <c r="AN55" s="14">
        <v>8.7405000000000008</v>
      </c>
      <c r="AO55" s="14">
        <v>11.720700000000001</v>
      </c>
      <c r="AP55" s="14">
        <v>0.34310000000000002</v>
      </c>
      <c r="AQ55" s="14">
        <f t="shared" si="0"/>
        <v>0.20793939393939395</v>
      </c>
      <c r="AR55" s="14">
        <v>0.253</v>
      </c>
      <c r="AS55" s="14">
        <v>1.2800000000000001E-2</v>
      </c>
      <c r="AT55" s="14">
        <f t="shared" si="1"/>
        <v>1.1130434782608696E-2</v>
      </c>
      <c r="AU55" s="14">
        <v>100.2282</v>
      </c>
      <c r="AV55" s="14">
        <v>40.813400000000001</v>
      </c>
      <c r="AW55" s="14">
        <v>47.7712</v>
      </c>
      <c r="AX55" s="14">
        <v>11.6774</v>
      </c>
      <c r="AY55" s="14">
        <v>5.4300000000000001E-2</v>
      </c>
      <c r="AZ55" s="14">
        <v>1.24E-2</v>
      </c>
      <c r="BA55" s="14">
        <v>0.2465</v>
      </c>
      <c r="BB55" s="14">
        <v>0.42670000000000002</v>
      </c>
      <c r="BC55" s="14">
        <v>7.6899999999999996E-2</v>
      </c>
      <c r="BD55" s="14">
        <v>0.15820000000000001</v>
      </c>
      <c r="BE55" s="14">
        <v>101.23699999999999</v>
      </c>
      <c r="BF55" s="14">
        <f t="shared" si="3"/>
        <v>0.87940461151134908</v>
      </c>
      <c r="BG55" s="13">
        <v>4.66</v>
      </c>
      <c r="BH55" s="13">
        <v>0.56999999999999995</v>
      </c>
      <c r="BI55" s="13">
        <v>0.92</v>
      </c>
      <c r="BJ55" s="13">
        <v>0.73</v>
      </c>
      <c r="BK55" s="13">
        <v>1015</v>
      </c>
      <c r="BL55" s="13">
        <v>49</v>
      </c>
      <c r="BM55" s="13">
        <v>32.6</v>
      </c>
      <c r="BN55" s="13">
        <v>1.7</v>
      </c>
      <c r="BO55" s="13">
        <v>312</v>
      </c>
      <c r="BP55" s="13">
        <v>15</v>
      </c>
      <c r="BQ55" s="13">
        <v>708</v>
      </c>
      <c r="BR55" s="13">
        <v>35</v>
      </c>
      <c r="BS55" s="13">
        <v>55.4</v>
      </c>
      <c r="BT55" s="13">
        <v>3.2</v>
      </c>
      <c r="BU55" s="13">
        <v>138</v>
      </c>
      <c r="BV55" s="13">
        <v>11</v>
      </c>
      <c r="BW55" s="13">
        <v>6.39</v>
      </c>
      <c r="BX55" s="13">
        <v>0.36</v>
      </c>
      <c r="BY55" s="13">
        <v>275</v>
      </c>
      <c r="BZ55" s="13">
        <v>14</v>
      </c>
      <c r="CA55" s="13">
        <v>21.5</v>
      </c>
      <c r="CB55" s="13">
        <v>1.1000000000000001</v>
      </c>
      <c r="CC55" s="13">
        <v>117.4</v>
      </c>
      <c r="CD55" s="13">
        <v>5.7</v>
      </c>
      <c r="CE55" s="13">
        <v>10.32</v>
      </c>
      <c r="CF55" s="13">
        <v>0.61</v>
      </c>
      <c r="CG55" s="13">
        <v>5.5E-2</v>
      </c>
      <c r="CH55" s="13">
        <v>2.3E-2</v>
      </c>
      <c r="CI55" s="13">
        <v>76.099999999999994</v>
      </c>
      <c r="CJ55" s="13">
        <v>5.7</v>
      </c>
      <c r="CK55" s="13">
        <v>8.8000000000000007</v>
      </c>
      <c r="CL55" s="13">
        <v>0.6</v>
      </c>
      <c r="CM55" s="13">
        <v>23.7</v>
      </c>
      <c r="CN55" s="13">
        <v>1.4</v>
      </c>
      <c r="CO55" s="13">
        <v>3.27</v>
      </c>
      <c r="CP55" s="13">
        <v>0.23</v>
      </c>
      <c r="CQ55" s="13">
        <v>15.2</v>
      </c>
      <c r="CR55" s="13">
        <v>1.3</v>
      </c>
      <c r="CS55" s="13">
        <v>4.42</v>
      </c>
      <c r="CT55" s="13">
        <v>0.52</v>
      </c>
      <c r="CU55" s="13">
        <v>1.78</v>
      </c>
      <c r="CV55" s="13">
        <v>0.17</v>
      </c>
      <c r="CW55" s="13">
        <v>4.57</v>
      </c>
      <c r="CX55" s="13">
        <v>0.61</v>
      </c>
      <c r="CY55" s="13">
        <v>0.76</v>
      </c>
      <c r="CZ55" s="13">
        <v>0.11</v>
      </c>
      <c r="DA55" s="13">
        <v>4.82</v>
      </c>
      <c r="DB55" s="13">
        <v>0.54</v>
      </c>
      <c r="DC55" s="13">
        <v>0.86</v>
      </c>
      <c r="DD55" s="13">
        <v>0.11</v>
      </c>
      <c r="DE55" s="13">
        <v>2.13</v>
      </c>
      <c r="DF55" s="13">
        <v>0.21</v>
      </c>
      <c r="DG55" s="13">
        <v>0.30599999999999999</v>
      </c>
      <c r="DH55" s="13">
        <v>4.4999999999999998E-2</v>
      </c>
      <c r="DI55" s="13">
        <v>1.85</v>
      </c>
      <c r="DJ55" s="13">
        <v>0.26</v>
      </c>
      <c r="DK55" s="13">
        <v>0.254</v>
      </c>
      <c r="DL55" s="13">
        <v>5.1999999999999998E-2</v>
      </c>
      <c r="DM55" s="13">
        <v>3.66</v>
      </c>
      <c r="DN55" s="13">
        <v>0.65</v>
      </c>
      <c r="DO55" s="13">
        <v>0.67</v>
      </c>
      <c r="DP55" s="13">
        <v>0.15</v>
      </c>
      <c r="DQ55" s="13">
        <v>0.71</v>
      </c>
      <c r="DR55" s="13">
        <v>0.22</v>
      </c>
      <c r="DS55" s="13">
        <v>0.751</v>
      </c>
      <c r="DT55" s="13">
        <v>9.1999999999999998E-2</v>
      </c>
      <c r="DU55" s="13">
        <v>0.26</v>
      </c>
      <c r="DV55" s="13">
        <v>4.2999999999999997E-2</v>
      </c>
      <c r="DW55" s="13">
        <v>12</v>
      </c>
      <c r="DX55" s="134">
        <v>-11.2</v>
      </c>
      <c r="DY55" s="130">
        <v>48.981000000000002</v>
      </c>
      <c r="DZ55" s="130">
        <v>2</v>
      </c>
      <c r="EA55" s="130">
        <v>11.359</v>
      </c>
      <c r="EB55" s="130">
        <v>1.673</v>
      </c>
      <c r="EC55" s="130">
        <v>9.8279999999999994</v>
      </c>
      <c r="ED55" s="130">
        <v>0.33700000000000002</v>
      </c>
      <c r="EE55" s="130">
        <v>12.731999999999999</v>
      </c>
      <c r="EF55" s="130">
        <v>10.638</v>
      </c>
      <c r="EG55" s="130">
        <v>1.472</v>
      </c>
      <c r="EH55" s="130">
        <v>0.30199999999999999</v>
      </c>
      <c r="EI55" s="130">
        <v>0.22900000000000001</v>
      </c>
      <c r="EJ55" s="130">
        <v>0</v>
      </c>
      <c r="EK55" s="130">
        <v>11.334</v>
      </c>
      <c r="EL55" s="130">
        <v>11.33</v>
      </c>
    </row>
    <row r="56" spans="1:142" x14ac:dyDescent="0.3">
      <c r="A56" s="5" t="s">
        <v>154</v>
      </c>
      <c r="B56" s="5">
        <v>50</v>
      </c>
      <c r="C56" s="5">
        <v>919</v>
      </c>
      <c r="D56" t="s">
        <v>184</v>
      </c>
      <c r="F56" s="22">
        <v>19.760999999999999</v>
      </c>
      <c r="G56" s="3">
        <v>137.5</v>
      </c>
      <c r="H56" s="3">
        <v>6.7</v>
      </c>
      <c r="I56" s="3">
        <v>118.9</v>
      </c>
      <c r="J56" s="3">
        <v>5.9</v>
      </c>
      <c r="K56" s="4">
        <v>0.91</v>
      </c>
      <c r="L56" s="4">
        <v>0.19</v>
      </c>
      <c r="M56" s="4"/>
      <c r="N56" s="4"/>
      <c r="O56" s="4">
        <v>0.111</v>
      </c>
      <c r="P56" s="4">
        <v>2.7E-2</v>
      </c>
      <c r="Q56" s="4">
        <v>1.34</v>
      </c>
      <c r="R56" s="4">
        <v>0.17</v>
      </c>
      <c r="S56" s="4">
        <v>3.7999999999999999E-2</v>
      </c>
      <c r="T56" s="4">
        <v>2.3E-2</v>
      </c>
      <c r="U56" s="4">
        <v>0.22600000000000001</v>
      </c>
      <c r="V56" s="4">
        <v>6.6000000000000003E-2</v>
      </c>
      <c r="W56" s="4">
        <v>1.35E-2</v>
      </c>
      <c r="X56" s="4">
        <v>6.6E-3</v>
      </c>
      <c r="Y56" s="4">
        <v>1.7999999999999999E-2</v>
      </c>
      <c r="Z56" s="4">
        <v>6.7000000000000002E-3</v>
      </c>
      <c r="AA56" s="38">
        <v>6.2225999999999999</v>
      </c>
      <c r="AB56" s="38">
        <v>0.438</v>
      </c>
      <c r="AC56" s="38">
        <v>1.7000000000000001E-2</v>
      </c>
      <c r="AD56" s="38">
        <v>0.36399999999999999</v>
      </c>
      <c r="AE56" s="38">
        <v>3.7999999999999999E-2</v>
      </c>
      <c r="AG56" s="14">
        <v>1.9775</v>
      </c>
      <c r="AH56" s="14">
        <v>12.235099999999999</v>
      </c>
      <c r="AI56" s="14">
        <v>0.29239999999999999</v>
      </c>
      <c r="AJ56" s="14">
        <v>10.8726</v>
      </c>
      <c r="AK56" s="14">
        <v>0.4849</v>
      </c>
      <c r="AL56" s="14">
        <v>2.5789</v>
      </c>
      <c r="AM56" s="14">
        <v>48.616199999999999</v>
      </c>
      <c r="AN56" s="14">
        <v>9.1029</v>
      </c>
      <c r="AO56" s="14">
        <v>11.6722</v>
      </c>
      <c r="AP56" s="14">
        <v>0.35199999999999998</v>
      </c>
      <c r="AQ56" s="14">
        <f t="shared" si="0"/>
        <v>0.21333333333333332</v>
      </c>
      <c r="AR56" s="14">
        <v>0.35339999999999999</v>
      </c>
      <c r="AS56" s="14">
        <v>2.07E-2</v>
      </c>
      <c r="AT56" s="14">
        <f t="shared" si="1"/>
        <v>1.8000000000000002E-2</v>
      </c>
      <c r="AU56" s="14">
        <v>98.558800000000005</v>
      </c>
      <c r="AV56" s="14">
        <v>41.070799999999998</v>
      </c>
      <c r="AW56" s="14">
        <v>48.148699999999998</v>
      </c>
      <c r="AX56" s="14">
        <v>11.1852</v>
      </c>
      <c r="AY56" s="14">
        <v>5.0099999999999999E-2</v>
      </c>
      <c r="AZ56" s="14">
        <v>1.7500000000000002E-2</v>
      </c>
      <c r="BA56" s="14">
        <v>0.24590000000000001</v>
      </c>
      <c r="BB56" s="14">
        <v>0.43269999999999997</v>
      </c>
      <c r="BC56" s="14">
        <v>8.1199999999999994E-2</v>
      </c>
      <c r="BD56" s="14">
        <v>0.17219999999999999</v>
      </c>
      <c r="BE56" s="14">
        <v>101.40430000000001</v>
      </c>
      <c r="BF56" s="14">
        <f t="shared" si="3"/>
        <v>0.88470285036413421</v>
      </c>
      <c r="BG56" s="13">
        <v>4.05</v>
      </c>
      <c r="BH56" s="13">
        <v>0.56000000000000005</v>
      </c>
      <c r="BI56" s="13">
        <v>1.1200000000000001</v>
      </c>
      <c r="BJ56" s="13">
        <v>0.62</v>
      </c>
      <c r="BK56" s="13">
        <v>1235</v>
      </c>
      <c r="BL56" s="13">
        <v>49</v>
      </c>
      <c r="BM56" s="13">
        <v>31.8</v>
      </c>
      <c r="BN56" s="13">
        <v>1.3</v>
      </c>
      <c r="BO56" s="13">
        <v>317</v>
      </c>
      <c r="BP56" s="13">
        <v>19</v>
      </c>
      <c r="BQ56" s="13">
        <v>791</v>
      </c>
      <c r="BR56" s="13">
        <v>47</v>
      </c>
      <c r="BS56" s="13">
        <v>57.2</v>
      </c>
      <c r="BT56" s="13">
        <v>4.0999999999999996</v>
      </c>
      <c r="BU56" s="13">
        <v>175</v>
      </c>
      <c r="BV56" s="13">
        <v>11</v>
      </c>
      <c r="BW56" s="13">
        <v>10.37</v>
      </c>
      <c r="BX56" s="13">
        <v>0.56000000000000005</v>
      </c>
      <c r="BY56" s="13">
        <v>340</v>
      </c>
      <c r="BZ56" s="13">
        <v>13</v>
      </c>
      <c r="CA56" s="13">
        <v>21.4</v>
      </c>
      <c r="CB56" s="13">
        <v>1</v>
      </c>
      <c r="CC56" s="13">
        <v>131.19999999999999</v>
      </c>
      <c r="CD56" s="13">
        <v>7.3</v>
      </c>
      <c r="CE56" s="13">
        <v>17.309999999999999</v>
      </c>
      <c r="CF56" s="13">
        <v>0.97</v>
      </c>
      <c r="CG56" s="13">
        <v>0.09</v>
      </c>
      <c r="CH56" s="13">
        <v>2.3E-2</v>
      </c>
      <c r="CI56" s="13">
        <v>126.8</v>
      </c>
      <c r="CJ56" s="13">
        <v>7</v>
      </c>
      <c r="CK56" s="13">
        <v>13.6</v>
      </c>
      <c r="CL56" s="13">
        <v>0.79</v>
      </c>
      <c r="CM56" s="13">
        <v>34.5</v>
      </c>
      <c r="CN56" s="13">
        <v>1.6</v>
      </c>
      <c r="CO56" s="13">
        <v>4.42</v>
      </c>
      <c r="CP56" s="13">
        <v>0.27</v>
      </c>
      <c r="CQ56" s="13">
        <v>19.600000000000001</v>
      </c>
      <c r="CR56" s="13">
        <v>1.5</v>
      </c>
      <c r="CS56" s="13">
        <v>5.38</v>
      </c>
      <c r="CT56" s="13">
        <v>0.63</v>
      </c>
      <c r="CU56" s="13">
        <v>1.86</v>
      </c>
      <c r="CV56" s="13">
        <v>0.21</v>
      </c>
      <c r="CW56" s="13">
        <v>4.7699999999999996</v>
      </c>
      <c r="CX56" s="13">
        <v>0.55000000000000004</v>
      </c>
      <c r="CY56" s="13">
        <v>0.80100000000000005</v>
      </c>
      <c r="CZ56" s="13">
        <v>9.6000000000000002E-2</v>
      </c>
      <c r="DA56" s="13">
        <v>4.6900000000000004</v>
      </c>
      <c r="DB56" s="13">
        <v>0.46</v>
      </c>
      <c r="DC56" s="13">
        <v>0.86599999999999999</v>
      </c>
      <c r="DD56" s="13">
        <v>8.8999999999999996E-2</v>
      </c>
      <c r="DE56" s="13">
        <v>2.46</v>
      </c>
      <c r="DF56" s="13">
        <v>0.27</v>
      </c>
      <c r="DG56" s="13">
        <v>0.26700000000000002</v>
      </c>
      <c r="DH56" s="13">
        <v>5.1999999999999998E-2</v>
      </c>
      <c r="DI56" s="13">
        <v>1.75</v>
      </c>
      <c r="DJ56" s="13">
        <v>0.27</v>
      </c>
      <c r="DK56" s="13">
        <v>0.28199999999999997</v>
      </c>
      <c r="DL56" s="13">
        <v>5.3999999999999999E-2</v>
      </c>
      <c r="DM56" s="13">
        <v>2.9</v>
      </c>
      <c r="DN56" s="13">
        <v>0.46</v>
      </c>
      <c r="DO56" s="13">
        <v>0.87</v>
      </c>
      <c r="DP56" s="13">
        <v>0.14000000000000001</v>
      </c>
      <c r="DQ56" s="13">
        <v>1.1100000000000001</v>
      </c>
      <c r="DR56" s="13">
        <v>0.24</v>
      </c>
      <c r="DS56" s="13">
        <v>1.01</v>
      </c>
      <c r="DT56" s="13">
        <v>0.1</v>
      </c>
      <c r="DU56" s="13">
        <v>0.35699999999999998</v>
      </c>
      <c r="DV56" s="13">
        <v>6.5000000000000002E-2</v>
      </c>
      <c r="DW56" s="13">
        <v>15</v>
      </c>
      <c r="DX56" s="134">
        <v>-10.45</v>
      </c>
      <c r="DY56" s="130">
        <v>48.445</v>
      </c>
      <c r="DZ56" s="130">
        <v>2.367</v>
      </c>
      <c r="EA56" s="130">
        <v>11.228999999999999</v>
      </c>
      <c r="EB56" s="130">
        <v>1.7030000000000001</v>
      </c>
      <c r="EC56" s="130">
        <v>9.8000000000000007</v>
      </c>
      <c r="ED56" s="130">
        <v>0.35</v>
      </c>
      <c r="EE56" s="130">
        <v>13.077999999999999</v>
      </c>
      <c r="EF56" s="130">
        <v>10.041</v>
      </c>
      <c r="EG56" s="130">
        <v>1.8149999999999999</v>
      </c>
      <c r="EH56" s="130">
        <v>0.44500000000000001</v>
      </c>
      <c r="EI56" s="130">
        <v>0.26800000000000002</v>
      </c>
      <c r="EJ56" s="130">
        <v>0</v>
      </c>
      <c r="EK56" s="130">
        <v>11.332000000000001</v>
      </c>
      <c r="EL56" s="130">
        <v>11.33</v>
      </c>
    </row>
    <row r="57" spans="1:142" x14ac:dyDescent="0.3">
      <c r="A57" s="5" t="s">
        <v>134</v>
      </c>
      <c r="B57" s="5">
        <v>50</v>
      </c>
      <c r="C57" s="5">
        <v>919</v>
      </c>
      <c r="D57" t="s">
        <v>186</v>
      </c>
      <c r="F57" s="22">
        <v>19.931000000000001</v>
      </c>
      <c r="G57" s="3">
        <v>147.1</v>
      </c>
      <c r="H57" s="3">
        <v>4.9000000000000004</v>
      </c>
      <c r="I57" s="3">
        <v>137.5</v>
      </c>
      <c r="J57" s="3">
        <v>6</v>
      </c>
      <c r="K57" s="4">
        <v>0.87</v>
      </c>
      <c r="L57" s="4">
        <v>0.22</v>
      </c>
      <c r="M57" s="4">
        <v>0.09</v>
      </c>
      <c r="N57" s="4">
        <v>0.11</v>
      </c>
      <c r="O57" s="4">
        <v>8.8999999999999996E-2</v>
      </c>
      <c r="P57" s="4">
        <v>3.5000000000000003E-2</v>
      </c>
      <c r="Q57" s="4">
        <v>1.53</v>
      </c>
      <c r="R57" s="4">
        <v>0.15</v>
      </c>
      <c r="S57" s="4">
        <v>4.2999999999999997E-2</v>
      </c>
      <c r="T57" s="4">
        <v>3.3000000000000002E-2</v>
      </c>
      <c r="U57" s="4">
        <v>0.17100000000000001</v>
      </c>
      <c r="V57" s="4">
        <v>4.1000000000000002E-2</v>
      </c>
      <c r="W57" s="4">
        <v>9.7000000000000003E-3</v>
      </c>
      <c r="X57" s="4">
        <v>7.0000000000000001E-3</v>
      </c>
      <c r="Y57" s="4">
        <v>1.6400000000000001E-2</v>
      </c>
      <c r="Z57" s="4">
        <v>6.7999999999999996E-3</v>
      </c>
      <c r="AA57" s="38"/>
      <c r="AB57" s="38"/>
      <c r="AC57" s="38"/>
      <c r="AD57" s="38"/>
      <c r="AE57" s="38"/>
      <c r="AG57" s="14">
        <v>1.9934000000000001</v>
      </c>
      <c r="AH57" s="14">
        <v>12.4038</v>
      </c>
      <c r="AI57" s="14">
        <v>0.25700000000000001</v>
      </c>
      <c r="AJ57" s="14">
        <v>10.9017</v>
      </c>
      <c r="AK57" s="14">
        <v>0.4254</v>
      </c>
      <c r="AL57" s="14">
        <v>2.4872999999999998</v>
      </c>
      <c r="AM57" s="14">
        <v>48.888300000000001</v>
      </c>
      <c r="AN57" s="14">
        <v>8.4542000000000002</v>
      </c>
      <c r="AO57" s="14">
        <v>11.586499999999999</v>
      </c>
      <c r="AP57" s="14">
        <v>0.34820000000000001</v>
      </c>
      <c r="AQ57" s="14">
        <f t="shared" si="0"/>
        <v>0.21103030303030304</v>
      </c>
      <c r="AR57" s="14">
        <v>0.29670000000000002</v>
      </c>
      <c r="AS57" s="14">
        <v>1.3100000000000001E-2</v>
      </c>
      <c r="AT57" s="14">
        <f t="shared" si="1"/>
        <v>1.1391304347826089E-2</v>
      </c>
      <c r="AU57" s="14">
        <v>98.055499999999995</v>
      </c>
      <c r="AV57" s="14">
        <v>41.34</v>
      </c>
      <c r="AW57" s="14">
        <v>48.332000000000001</v>
      </c>
      <c r="AX57" s="14">
        <v>11.220800000000001</v>
      </c>
      <c r="AY57" s="14">
        <v>5.5500000000000001E-2</v>
      </c>
      <c r="AZ57" s="14">
        <v>1.4200000000000001E-2</v>
      </c>
      <c r="BA57" s="14">
        <v>0.2316</v>
      </c>
      <c r="BB57" s="14">
        <v>0.42180000000000001</v>
      </c>
      <c r="BC57" s="14">
        <v>0.111</v>
      </c>
      <c r="BD57" s="14">
        <v>0.155</v>
      </c>
      <c r="BE57" s="14">
        <v>101.88200000000001</v>
      </c>
      <c r="BF57" s="14">
        <f t="shared" si="3"/>
        <v>0.88476628203822916</v>
      </c>
      <c r="BG57" s="13">
        <v>4.3099999999999996</v>
      </c>
      <c r="BH57" s="13">
        <v>0.5</v>
      </c>
      <c r="BI57" s="13">
        <v>0.08</v>
      </c>
      <c r="BJ57" s="13">
        <v>0.17</v>
      </c>
      <c r="BK57" s="13">
        <v>1114</v>
      </c>
      <c r="BL57" s="13">
        <v>32</v>
      </c>
      <c r="BM57" s="13">
        <v>33.4</v>
      </c>
      <c r="BN57" s="13">
        <v>1.4</v>
      </c>
      <c r="BO57" s="13">
        <v>312.2</v>
      </c>
      <c r="BP57" s="13">
        <v>9.3000000000000007</v>
      </c>
      <c r="BQ57" s="13">
        <v>788</v>
      </c>
      <c r="BR57" s="13">
        <v>29</v>
      </c>
      <c r="BS57" s="13">
        <v>54.8</v>
      </c>
      <c r="BT57" s="13">
        <v>1.8</v>
      </c>
      <c r="BU57" s="13">
        <v>145.80000000000001</v>
      </c>
      <c r="BV57" s="13">
        <v>5.0999999999999996</v>
      </c>
      <c r="BW57" s="13">
        <v>7.38</v>
      </c>
      <c r="BX57" s="13">
        <v>0.44</v>
      </c>
      <c r="BY57" s="13">
        <v>332</v>
      </c>
      <c r="BZ57" s="13">
        <v>11</v>
      </c>
      <c r="CA57" s="13">
        <v>22.7</v>
      </c>
      <c r="CB57" s="13">
        <v>1</v>
      </c>
      <c r="CC57" s="13">
        <v>133.69999999999999</v>
      </c>
      <c r="CD57" s="13">
        <v>4.3</v>
      </c>
      <c r="CE57" s="13">
        <v>13.56</v>
      </c>
      <c r="CF57" s="13">
        <v>0.5</v>
      </c>
      <c r="CG57" s="13">
        <v>5.5E-2</v>
      </c>
      <c r="CH57" s="13">
        <v>0.02</v>
      </c>
      <c r="CI57" s="13">
        <v>102.2</v>
      </c>
      <c r="CJ57" s="13">
        <v>4</v>
      </c>
      <c r="CK57" s="13">
        <v>11.58</v>
      </c>
      <c r="CL57" s="13">
        <v>0.5</v>
      </c>
      <c r="CM57" s="13">
        <v>30.1</v>
      </c>
      <c r="CN57" s="13">
        <v>1.3</v>
      </c>
      <c r="CO57" s="13">
        <v>4.24</v>
      </c>
      <c r="CP57" s="13">
        <v>0.28000000000000003</v>
      </c>
      <c r="CQ57" s="13">
        <v>21</v>
      </c>
      <c r="CR57" s="13">
        <v>1.2</v>
      </c>
      <c r="CS57" s="13">
        <v>5.57</v>
      </c>
      <c r="CT57" s="13">
        <v>0.77</v>
      </c>
      <c r="CU57" s="13">
        <v>1.72</v>
      </c>
      <c r="CV57" s="13">
        <v>0.19</v>
      </c>
      <c r="CW57" s="13">
        <v>5.09</v>
      </c>
      <c r="CX57" s="13">
        <v>0.57999999999999996</v>
      </c>
      <c r="CY57" s="13">
        <v>0.87</v>
      </c>
      <c r="CZ57" s="13">
        <v>0.1</v>
      </c>
      <c r="DA57" s="13">
        <v>4.7699999999999996</v>
      </c>
      <c r="DB57" s="13">
        <v>0.46</v>
      </c>
      <c r="DC57" s="13">
        <v>0.96899999999999997</v>
      </c>
      <c r="DD57" s="13">
        <v>7.3999999999999996E-2</v>
      </c>
      <c r="DE57" s="13">
        <v>2.4500000000000002</v>
      </c>
      <c r="DF57" s="13">
        <v>0.25</v>
      </c>
      <c r="DG57" s="13">
        <v>0.35699999999999998</v>
      </c>
      <c r="DH57" s="13">
        <v>6.2E-2</v>
      </c>
      <c r="DI57" s="13">
        <v>1.97</v>
      </c>
      <c r="DJ57" s="13">
        <v>0.34</v>
      </c>
      <c r="DK57" s="13">
        <v>0.28899999999999998</v>
      </c>
      <c r="DL57" s="13">
        <v>0.06</v>
      </c>
      <c r="DM57" s="13">
        <v>3.61</v>
      </c>
      <c r="DN57" s="13">
        <v>0.54</v>
      </c>
      <c r="DO57" s="13">
        <v>0.88</v>
      </c>
      <c r="DP57" s="13">
        <v>0.11</v>
      </c>
      <c r="DQ57" s="13">
        <v>1.02</v>
      </c>
      <c r="DR57" s="13">
        <v>0.18</v>
      </c>
      <c r="DS57" s="13">
        <v>0.97</v>
      </c>
      <c r="DT57" s="13">
        <v>0.11</v>
      </c>
      <c r="DU57" s="13">
        <v>0.35699999999999998</v>
      </c>
      <c r="DV57" s="13">
        <v>5.7000000000000002E-2</v>
      </c>
      <c r="DW57" s="13">
        <v>18</v>
      </c>
      <c r="DX57" s="134">
        <v>-12.69</v>
      </c>
      <c r="DY57" s="130">
        <v>48.719000000000001</v>
      </c>
      <c r="DZ57" s="130">
        <v>2.2469999999999999</v>
      </c>
      <c r="EA57" s="130">
        <v>11.206</v>
      </c>
      <c r="EB57" s="130">
        <v>1.6910000000000001</v>
      </c>
      <c r="EC57" s="130">
        <v>9.8119999999999994</v>
      </c>
      <c r="ED57" s="130">
        <v>0.34499999999999997</v>
      </c>
      <c r="EE57" s="130">
        <v>13.186999999999999</v>
      </c>
      <c r="EF57" s="130">
        <v>9.9239999999999995</v>
      </c>
      <c r="EG57" s="130">
        <v>1.8009999999999999</v>
      </c>
      <c r="EH57" s="130">
        <v>0.38400000000000001</v>
      </c>
      <c r="EI57" s="130">
        <v>0.23200000000000001</v>
      </c>
      <c r="EJ57" s="130">
        <v>0</v>
      </c>
      <c r="EK57" s="130">
        <v>11.334</v>
      </c>
      <c r="EL57" s="130">
        <v>11.33</v>
      </c>
    </row>
    <row r="58" spans="1:142" x14ac:dyDescent="0.3">
      <c r="A58" s="5" t="s">
        <v>134</v>
      </c>
      <c r="B58" s="5">
        <v>50</v>
      </c>
      <c r="C58" s="5">
        <v>919</v>
      </c>
      <c r="D58" t="s">
        <v>187</v>
      </c>
      <c r="F58" s="22">
        <v>19.045000000000002</v>
      </c>
      <c r="G58" s="3">
        <v>138.4</v>
      </c>
      <c r="H58" s="3">
        <v>5.5</v>
      </c>
      <c r="I58" s="3">
        <v>130.19999999999999</v>
      </c>
      <c r="J58" s="3">
        <v>6.6</v>
      </c>
      <c r="K58" s="4">
        <v>1.01</v>
      </c>
      <c r="L58" s="4">
        <v>0.21</v>
      </c>
      <c r="M58" s="4">
        <v>0.15</v>
      </c>
      <c r="N58" s="4">
        <v>0.14000000000000001</v>
      </c>
      <c r="O58" s="4">
        <v>0.14499999999999999</v>
      </c>
      <c r="P58" s="4">
        <v>4.2999999999999997E-2</v>
      </c>
      <c r="Q58" s="4">
        <v>1.71</v>
      </c>
      <c r="R58" s="4">
        <v>0.19</v>
      </c>
      <c r="S58" s="4"/>
      <c r="T58" s="4"/>
      <c r="U58" s="4">
        <v>0.28599999999999998</v>
      </c>
      <c r="V58" s="4">
        <v>0.08</v>
      </c>
      <c r="W58" s="4">
        <v>2.3199999999999998E-2</v>
      </c>
      <c r="X58" s="4">
        <v>8.5000000000000006E-3</v>
      </c>
      <c r="Y58" s="4">
        <v>1.5299999999999999E-2</v>
      </c>
      <c r="Z58" s="4">
        <v>9.4000000000000004E-3</v>
      </c>
      <c r="AA58" s="38"/>
      <c r="AB58" s="38"/>
      <c r="AC58" s="38"/>
      <c r="AD58" s="38"/>
      <c r="AE58" s="38"/>
      <c r="AG58" s="14">
        <v>1.4262999999999999</v>
      </c>
      <c r="AH58" s="14">
        <v>13.022600000000001</v>
      </c>
      <c r="AI58" s="14">
        <v>0.25240000000000001</v>
      </c>
      <c r="AJ58" s="14">
        <v>11.3817</v>
      </c>
      <c r="AK58" s="14">
        <v>0.54790000000000005</v>
      </c>
      <c r="AL58" s="14">
        <v>2.7663000000000002</v>
      </c>
      <c r="AM58" s="14">
        <v>49.424300000000002</v>
      </c>
      <c r="AN58" s="14">
        <v>8.7086000000000006</v>
      </c>
      <c r="AO58" s="14">
        <v>11.3751</v>
      </c>
      <c r="AP58" s="14">
        <v>0.40739999999999998</v>
      </c>
      <c r="AQ58" s="14">
        <f t="shared" si="0"/>
        <v>0.24690909090909091</v>
      </c>
      <c r="AR58" s="14">
        <v>0.2147</v>
      </c>
      <c r="AS58" s="14">
        <v>1.5599999999999999E-2</v>
      </c>
      <c r="AT58" s="14">
        <f t="shared" si="1"/>
        <v>1.3565217391304348E-2</v>
      </c>
      <c r="AU58" s="14">
        <v>99.543000000000006</v>
      </c>
      <c r="AV58" s="14">
        <v>41.154699999999998</v>
      </c>
      <c r="AW58" s="14">
        <v>48.335299999999997</v>
      </c>
      <c r="AX58" s="14">
        <v>11.2339</v>
      </c>
      <c r="AY58" s="14">
        <v>5.4399999999999997E-2</v>
      </c>
      <c r="AZ58" s="14">
        <v>1.3299999999999999E-2</v>
      </c>
      <c r="BA58" s="14">
        <v>0.2417</v>
      </c>
      <c r="BB58" s="14">
        <v>0.42849999999999999</v>
      </c>
      <c r="BC58" s="14">
        <v>9.9000000000000005E-2</v>
      </c>
      <c r="BD58" s="14">
        <v>0.16370000000000001</v>
      </c>
      <c r="BE58" s="14">
        <v>101.7243</v>
      </c>
      <c r="BF58" s="14">
        <f t="shared" si="3"/>
        <v>0.88465423535731269</v>
      </c>
      <c r="BG58" s="13">
        <v>5.13</v>
      </c>
      <c r="BH58" s="13">
        <v>0.8</v>
      </c>
      <c r="BI58" s="13">
        <v>0.23</v>
      </c>
      <c r="BJ58" s="13">
        <v>0.32</v>
      </c>
      <c r="BK58" s="13">
        <v>1285</v>
      </c>
      <c r="BL58" s="13">
        <v>48</v>
      </c>
      <c r="BM58" s="13">
        <v>35</v>
      </c>
      <c r="BN58" s="13">
        <v>1.4</v>
      </c>
      <c r="BO58" s="13">
        <v>338</v>
      </c>
      <c r="BP58" s="13">
        <v>15</v>
      </c>
      <c r="BQ58" s="13">
        <v>632</v>
      </c>
      <c r="BR58" s="13">
        <v>28</v>
      </c>
      <c r="BS58" s="13">
        <v>56.4</v>
      </c>
      <c r="BT58" s="13">
        <v>2.7</v>
      </c>
      <c r="BU58" s="13">
        <v>176</v>
      </c>
      <c r="BV58" s="13">
        <v>10</v>
      </c>
      <c r="BW58" s="13">
        <v>11.52</v>
      </c>
      <c r="BX58" s="13">
        <v>0.66</v>
      </c>
      <c r="BY58" s="13">
        <v>399</v>
      </c>
      <c r="BZ58" s="13">
        <v>15</v>
      </c>
      <c r="CA58" s="13">
        <v>23.5</v>
      </c>
      <c r="CB58" s="13">
        <v>1.3</v>
      </c>
      <c r="CC58" s="13">
        <v>161.80000000000001</v>
      </c>
      <c r="CD58" s="13">
        <v>8</v>
      </c>
      <c r="CE58" s="13">
        <v>19.2</v>
      </c>
      <c r="CF58" s="13">
        <v>1.1000000000000001</v>
      </c>
      <c r="CG58" s="13">
        <v>0.112</v>
      </c>
      <c r="CH58" s="13">
        <v>2.7E-2</v>
      </c>
      <c r="CI58" s="13">
        <v>145.30000000000001</v>
      </c>
      <c r="CJ58" s="13">
        <v>7.4</v>
      </c>
      <c r="CK58" s="13">
        <v>16.64</v>
      </c>
      <c r="CL58" s="13">
        <v>0.79</v>
      </c>
      <c r="CM58" s="13">
        <v>39.5</v>
      </c>
      <c r="CN58" s="13">
        <v>1.8</v>
      </c>
      <c r="CO58" s="13">
        <v>5.58</v>
      </c>
      <c r="CP58" s="13">
        <v>0.34</v>
      </c>
      <c r="CQ58" s="13">
        <v>25.6</v>
      </c>
      <c r="CR58" s="13">
        <v>1.7</v>
      </c>
      <c r="CS58" s="13">
        <v>6.41</v>
      </c>
      <c r="CT58" s="13">
        <v>0.72</v>
      </c>
      <c r="CU58" s="13">
        <v>2.0499999999999998</v>
      </c>
      <c r="CV58" s="13">
        <v>0.19</v>
      </c>
      <c r="CW58" s="13">
        <v>5.67</v>
      </c>
      <c r="CX58" s="13">
        <v>0.59</v>
      </c>
      <c r="CY58" s="13">
        <v>0.86</v>
      </c>
      <c r="CZ58" s="13">
        <v>0.12</v>
      </c>
      <c r="DA58" s="13">
        <v>5.14</v>
      </c>
      <c r="DB58" s="13">
        <v>0.55000000000000004</v>
      </c>
      <c r="DC58" s="13">
        <v>0.85499999999999998</v>
      </c>
      <c r="DD58" s="13">
        <v>7.3999999999999996E-2</v>
      </c>
      <c r="DE58" s="13">
        <v>2.1800000000000002</v>
      </c>
      <c r="DF58" s="13">
        <v>0.3</v>
      </c>
      <c r="DG58" s="13">
        <v>0.27100000000000002</v>
      </c>
      <c r="DH58" s="13">
        <v>6.4000000000000001E-2</v>
      </c>
      <c r="DI58" s="13">
        <v>2.0499999999999998</v>
      </c>
      <c r="DJ58" s="13">
        <v>0.33</v>
      </c>
      <c r="DK58" s="13">
        <v>0.316</v>
      </c>
      <c r="DL58" s="13">
        <v>6.7000000000000004E-2</v>
      </c>
      <c r="DM58" s="13">
        <v>4.6399999999999997</v>
      </c>
      <c r="DN58" s="13">
        <v>0.59</v>
      </c>
      <c r="DO58" s="13">
        <v>1.21</v>
      </c>
      <c r="DP58" s="13">
        <v>0.15</v>
      </c>
      <c r="DQ58" s="13">
        <v>1.19</v>
      </c>
      <c r="DR58" s="13">
        <v>0.27</v>
      </c>
      <c r="DS58" s="13">
        <v>1.37</v>
      </c>
      <c r="DT58" s="13">
        <v>0.18</v>
      </c>
      <c r="DU58" s="13">
        <v>0.436</v>
      </c>
      <c r="DV58" s="13">
        <v>9.4E-2</v>
      </c>
      <c r="DW58" s="13">
        <v>21</v>
      </c>
      <c r="DX58" s="134">
        <v>-13.6</v>
      </c>
      <c r="DY58" s="130">
        <v>48.360999999999997</v>
      </c>
      <c r="DZ58" s="130">
        <v>2.4359999999999999</v>
      </c>
      <c r="EA58" s="130">
        <v>11.468999999999999</v>
      </c>
      <c r="EB58" s="130">
        <v>1.635</v>
      </c>
      <c r="EC58" s="130">
        <v>9.8640000000000008</v>
      </c>
      <c r="ED58" s="130">
        <v>0.39300000000000002</v>
      </c>
      <c r="EE58" s="130">
        <v>13.336</v>
      </c>
      <c r="EF58" s="130">
        <v>10.103999999999999</v>
      </c>
      <c r="EG58" s="130">
        <v>1.256</v>
      </c>
      <c r="EH58" s="130">
        <v>0.48299999999999998</v>
      </c>
      <c r="EI58" s="130">
        <v>0.222</v>
      </c>
      <c r="EJ58" s="130">
        <v>0</v>
      </c>
      <c r="EK58" s="130">
        <v>11.335000000000001</v>
      </c>
      <c r="EL58" s="130">
        <v>11.33</v>
      </c>
    </row>
    <row r="59" spans="1:142" x14ac:dyDescent="0.3">
      <c r="A59" s="5" t="s">
        <v>134</v>
      </c>
      <c r="B59" s="5">
        <v>50</v>
      </c>
      <c r="C59" s="5">
        <v>919</v>
      </c>
      <c r="D59" t="s">
        <v>188</v>
      </c>
      <c r="F59" s="22">
        <v>21.936</v>
      </c>
      <c r="G59" s="3">
        <v>140.69999999999999</v>
      </c>
      <c r="H59" s="3">
        <v>6.4</v>
      </c>
      <c r="I59" s="3">
        <v>121.1</v>
      </c>
      <c r="J59" s="3">
        <v>5.8</v>
      </c>
      <c r="K59" s="4">
        <v>0.98</v>
      </c>
      <c r="L59" s="4">
        <v>0.2</v>
      </c>
      <c r="M59" s="4"/>
      <c r="N59" s="4"/>
      <c r="O59" s="4">
        <v>7.0000000000000007E-2</v>
      </c>
      <c r="P59" s="4">
        <v>2.7E-2</v>
      </c>
      <c r="Q59" s="4">
        <v>1.56</v>
      </c>
      <c r="R59" s="4">
        <v>0.17</v>
      </c>
      <c r="S59" s="4">
        <v>4.1000000000000002E-2</v>
      </c>
      <c r="T59" s="4">
        <v>2.1000000000000001E-2</v>
      </c>
      <c r="U59" s="4">
        <v>0.20499999999999999</v>
      </c>
      <c r="V59" s="4">
        <v>5.8999999999999997E-2</v>
      </c>
      <c r="W59" s="4">
        <v>3.2000000000000001E-2</v>
      </c>
      <c r="X59" s="4">
        <v>1.0999999999999999E-2</v>
      </c>
      <c r="Y59" s="4">
        <v>1.1299999999999999E-2</v>
      </c>
      <c r="Z59" s="4">
        <v>5.4999999999999997E-3</v>
      </c>
      <c r="AA59" s="38"/>
      <c r="AB59" s="38"/>
      <c r="AC59" s="38"/>
      <c r="AD59" s="38"/>
      <c r="AE59" s="38"/>
      <c r="AG59" s="14">
        <v>1.9229000000000001</v>
      </c>
      <c r="AH59" s="14">
        <v>12.5151</v>
      </c>
      <c r="AI59" s="14">
        <v>0.25109999999999999</v>
      </c>
      <c r="AJ59" s="14">
        <v>10.954599999999999</v>
      </c>
      <c r="AK59" s="14">
        <v>0.51090000000000002</v>
      </c>
      <c r="AL59" s="14">
        <v>2.5453000000000001</v>
      </c>
      <c r="AM59" s="14">
        <v>48.700400000000002</v>
      </c>
      <c r="AN59" s="14">
        <v>8.8358000000000008</v>
      </c>
      <c r="AO59" s="14">
        <v>11.2913</v>
      </c>
      <c r="AP59" s="14">
        <v>0.37359999999999999</v>
      </c>
      <c r="AQ59" s="14">
        <f t="shared" si="0"/>
        <v>0.22642424242424242</v>
      </c>
      <c r="AR59" s="14">
        <v>0.30709999999999998</v>
      </c>
      <c r="AS59" s="14">
        <v>2.3800000000000002E-2</v>
      </c>
      <c r="AT59" s="14">
        <f t="shared" si="1"/>
        <v>2.0695652173913046E-2</v>
      </c>
      <c r="AU59" s="14">
        <v>98.232100000000003</v>
      </c>
      <c r="AV59" s="14">
        <v>40.819400000000002</v>
      </c>
      <c r="AW59" s="14">
        <v>47.672800000000002</v>
      </c>
      <c r="AX59" s="14">
        <v>11.3307</v>
      </c>
      <c r="AY59" s="14">
        <v>5.5199999999999999E-2</v>
      </c>
      <c r="AZ59" s="14">
        <v>9.4999999999999998E-3</v>
      </c>
      <c r="BA59" s="14">
        <v>0.23799999999999999</v>
      </c>
      <c r="BB59" s="14">
        <v>0.42670000000000002</v>
      </c>
      <c r="BC59" s="14">
        <v>8.4199999999999997E-2</v>
      </c>
      <c r="BD59" s="14">
        <v>0.1757</v>
      </c>
      <c r="BE59" s="14">
        <v>100.81229999999999</v>
      </c>
      <c r="BF59" s="14">
        <f t="shared" si="3"/>
        <v>0.8823507182194088</v>
      </c>
      <c r="BG59" s="13">
        <v>4.46</v>
      </c>
      <c r="BH59" s="13">
        <v>0.5</v>
      </c>
      <c r="BK59" s="13">
        <v>1131</v>
      </c>
      <c r="BL59" s="13">
        <v>44</v>
      </c>
      <c r="BM59" s="13">
        <v>31.5</v>
      </c>
      <c r="BN59" s="13">
        <v>1.1000000000000001</v>
      </c>
      <c r="BO59" s="13">
        <v>312</v>
      </c>
      <c r="BP59" s="13">
        <v>15</v>
      </c>
      <c r="BQ59" s="13">
        <v>583</v>
      </c>
      <c r="BR59" s="13">
        <v>31</v>
      </c>
      <c r="BS59" s="13">
        <v>56.1</v>
      </c>
      <c r="BT59" s="13">
        <v>3.9</v>
      </c>
      <c r="BU59" s="13">
        <v>185</v>
      </c>
      <c r="BV59" s="13">
        <v>12</v>
      </c>
      <c r="BW59" s="13">
        <v>10.41</v>
      </c>
      <c r="BX59" s="13">
        <v>0.61</v>
      </c>
      <c r="BY59" s="13">
        <v>346</v>
      </c>
      <c r="BZ59" s="13">
        <v>15</v>
      </c>
      <c r="CA59" s="13">
        <v>21.5</v>
      </c>
      <c r="CB59" s="13">
        <v>1.2</v>
      </c>
      <c r="CC59" s="13">
        <v>136</v>
      </c>
      <c r="CD59" s="13">
        <v>8.4</v>
      </c>
      <c r="CE59" s="13">
        <v>17.7</v>
      </c>
      <c r="CF59" s="13">
        <v>1.2</v>
      </c>
      <c r="CG59" s="13">
        <v>9.7000000000000003E-2</v>
      </c>
      <c r="CH59" s="13">
        <v>1.9E-2</v>
      </c>
      <c r="CI59" s="13">
        <v>129.1</v>
      </c>
      <c r="CJ59" s="13">
        <v>6.7</v>
      </c>
      <c r="CK59" s="13">
        <v>14.84</v>
      </c>
      <c r="CL59" s="13">
        <v>0.71</v>
      </c>
      <c r="CM59" s="13">
        <v>34.9</v>
      </c>
      <c r="CN59" s="13">
        <v>1.5</v>
      </c>
      <c r="CO59" s="13">
        <v>4.8099999999999996</v>
      </c>
      <c r="CP59" s="13">
        <v>0.36</v>
      </c>
      <c r="CQ59" s="13">
        <v>19.399999999999999</v>
      </c>
      <c r="CR59" s="13">
        <v>1.3</v>
      </c>
      <c r="CS59" s="13">
        <v>4.96</v>
      </c>
      <c r="CT59" s="13">
        <v>0.52</v>
      </c>
      <c r="CU59" s="13">
        <v>1.79</v>
      </c>
      <c r="CV59" s="13">
        <v>0.16</v>
      </c>
      <c r="CW59" s="13">
        <v>4.97</v>
      </c>
      <c r="CX59" s="13">
        <v>0.56000000000000005</v>
      </c>
      <c r="CY59" s="13">
        <v>0.77100000000000002</v>
      </c>
      <c r="CZ59" s="13">
        <v>9.8000000000000004E-2</v>
      </c>
      <c r="DA59" s="13">
        <v>4.6399999999999997</v>
      </c>
      <c r="DB59" s="13">
        <v>0.44</v>
      </c>
      <c r="DC59" s="13">
        <v>0.83399999999999996</v>
      </c>
      <c r="DD59" s="13">
        <v>7.8E-2</v>
      </c>
      <c r="DE59" s="13">
        <v>2.11</v>
      </c>
      <c r="DF59" s="13">
        <v>0.25</v>
      </c>
      <c r="DG59" s="13">
        <v>0.30399999999999999</v>
      </c>
      <c r="DH59" s="13">
        <v>5.1999999999999998E-2</v>
      </c>
      <c r="DI59" s="13">
        <v>1.64</v>
      </c>
      <c r="DJ59" s="13">
        <v>0.25</v>
      </c>
      <c r="DK59" s="13">
        <v>0.254</v>
      </c>
      <c r="DL59" s="13">
        <v>0.04</v>
      </c>
      <c r="DM59" s="13">
        <v>3.49</v>
      </c>
      <c r="DN59" s="13">
        <v>0.53</v>
      </c>
      <c r="DO59" s="13">
        <v>1.1100000000000001</v>
      </c>
      <c r="DP59" s="13">
        <v>0.16</v>
      </c>
      <c r="DQ59" s="13">
        <v>1.02</v>
      </c>
      <c r="DR59" s="13">
        <v>0.2</v>
      </c>
      <c r="DS59" s="13">
        <v>1.1499999999999999</v>
      </c>
      <c r="DT59" s="13">
        <v>0.13</v>
      </c>
      <c r="DU59" s="13">
        <v>0.316</v>
      </c>
      <c r="DV59" s="13">
        <v>0.06</v>
      </c>
      <c r="DW59" s="13">
        <v>24</v>
      </c>
      <c r="DX59" s="134">
        <v>0</v>
      </c>
      <c r="DY59" s="130">
        <v>48.530999999999999</v>
      </c>
      <c r="DZ59" s="130">
        <v>2.3260000000000001</v>
      </c>
      <c r="EA59" s="130">
        <v>11.435</v>
      </c>
      <c r="EB59" s="130">
        <v>1.6910000000000001</v>
      </c>
      <c r="EC59" s="130">
        <v>9.8130000000000006</v>
      </c>
      <c r="ED59" s="130">
        <v>0.371</v>
      </c>
      <c r="EE59" s="130">
        <v>12.847</v>
      </c>
      <c r="EF59" s="130">
        <v>10.077</v>
      </c>
      <c r="EG59" s="130">
        <v>1.7569999999999999</v>
      </c>
      <c r="EH59" s="130">
        <v>0.46700000000000003</v>
      </c>
      <c r="EI59" s="130">
        <v>0.22900000000000001</v>
      </c>
      <c r="EJ59" s="130">
        <v>0</v>
      </c>
      <c r="EK59" s="130">
        <v>11.334</v>
      </c>
      <c r="EL59" s="130">
        <v>11.33</v>
      </c>
    </row>
    <row r="60" spans="1:142" x14ac:dyDescent="0.3">
      <c r="A60" s="5" t="s">
        <v>134</v>
      </c>
      <c r="B60" s="5">
        <v>50</v>
      </c>
      <c r="C60" s="5">
        <v>919</v>
      </c>
      <c r="D60" t="s">
        <v>189</v>
      </c>
      <c r="F60" s="22">
        <v>23.08</v>
      </c>
      <c r="G60" s="3">
        <v>123.8</v>
      </c>
      <c r="H60" s="3">
        <v>4.7</v>
      </c>
      <c r="I60" s="3">
        <v>107.5</v>
      </c>
      <c r="J60" s="3">
        <v>6.5</v>
      </c>
      <c r="K60" s="4">
        <v>0.74</v>
      </c>
      <c r="L60" s="4">
        <v>0.21</v>
      </c>
      <c r="M60" s="4"/>
      <c r="N60" s="4"/>
      <c r="O60" s="4">
        <v>8.1000000000000003E-2</v>
      </c>
      <c r="P60" s="4">
        <v>2.5999999999999999E-2</v>
      </c>
      <c r="Q60" s="4">
        <v>1.55</v>
      </c>
      <c r="R60" s="4">
        <v>0.16</v>
      </c>
      <c r="S60" s="4"/>
      <c r="T60" s="4"/>
      <c r="U60" s="4">
        <v>0.14899999999999999</v>
      </c>
      <c r="V60" s="4">
        <v>3.4000000000000002E-2</v>
      </c>
      <c r="W60" s="4">
        <v>1.7600000000000001E-2</v>
      </c>
      <c r="X60" s="4">
        <v>7.3000000000000001E-3</v>
      </c>
      <c r="Y60" s="4">
        <v>1.9199999999999998E-2</v>
      </c>
      <c r="Z60" s="4">
        <v>4.4000000000000003E-3</v>
      </c>
      <c r="AA60" s="38">
        <v>5.3735999999999997</v>
      </c>
      <c r="AB60" s="38">
        <v>0.33900000000000002</v>
      </c>
      <c r="AC60" s="38">
        <v>1.7999999999999999E-2</v>
      </c>
      <c r="AD60" s="38">
        <v>0.32</v>
      </c>
      <c r="AE60" s="38">
        <v>4.2000000000000003E-2</v>
      </c>
      <c r="AG60" s="14">
        <v>2.2886000000000002</v>
      </c>
      <c r="AH60" s="14">
        <v>13.1092</v>
      </c>
      <c r="AI60" s="14">
        <v>0.19450000000000001</v>
      </c>
      <c r="AJ60" s="14">
        <v>11.1592</v>
      </c>
      <c r="AK60" s="14">
        <v>0.4239</v>
      </c>
      <c r="AL60" s="14">
        <v>2.5891000000000002</v>
      </c>
      <c r="AM60" s="14">
        <v>50.037599999999998</v>
      </c>
      <c r="AN60" s="14">
        <v>8.6844000000000001</v>
      </c>
      <c r="AO60" s="14">
        <v>10.0024</v>
      </c>
      <c r="AP60" s="14">
        <v>0.34389999999999998</v>
      </c>
      <c r="AQ60" s="14">
        <f t="shared" si="0"/>
        <v>0.20842424242424243</v>
      </c>
      <c r="AR60" s="14">
        <v>0.2964</v>
      </c>
      <c r="AS60" s="14">
        <v>1.1299999999999999E-2</v>
      </c>
      <c r="AT60" s="14">
        <f t="shared" si="1"/>
        <v>9.8260869565217398E-3</v>
      </c>
      <c r="AU60" s="14">
        <v>99.140500000000003</v>
      </c>
      <c r="AV60" s="14">
        <v>41.099800000000002</v>
      </c>
      <c r="AW60" s="14">
        <v>47.724200000000003</v>
      </c>
      <c r="AX60" s="14">
        <v>11.2729</v>
      </c>
      <c r="AY60" s="14">
        <v>6.0299999999999999E-2</v>
      </c>
      <c r="AZ60" s="14">
        <v>1.3599999999999999E-2</v>
      </c>
      <c r="BA60" s="14">
        <v>0.2351</v>
      </c>
      <c r="BB60" s="14">
        <v>0.44729999999999998</v>
      </c>
      <c r="BC60" s="14">
        <v>0.1055</v>
      </c>
      <c r="BD60" s="14">
        <v>0.17979999999999999</v>
      </c>
      <c r="BE60" s="14">
        <v>101.13849999999999</v>
      </c>
      <c r="BF60" s="14">
        <f t="shared" si="3"/>
        <v>0.88299196043818207</v>
      </c>
      <c r="BG60" s="13">
        <v>3.74</v>
      </c>
      <c r="BH60" s="13">
        <v>0.46</v>
      </c>
      <c r="BI60" s="13">
        <v>0.54</v>
      </c>
      <c r="BJ60" s="13">
        <v>0.43</v>
      </c>
      <c r="BK60" s="13">
        <v>1341</v>
      </c>
      <c r="BL60" s="13">
        <v>32</v>
      </c>
      <c r="BM60" s="13">
        <v>29.83</v>
      </c>
      <c r="BN60" s="13">
        <v>0.99</v>
      </c>
      <c r="BO60" s="13">
        <v>294</v>
      </c>
      <c r="BP60" s="13">
        <v>12</v>
      </c>
      <c r="BQ60" s="13">
        <v>521</v>
      </c>
      <c r="BR60" s="13">
        <v>25</v>
      </c>
      <c r="BS60" s="13">
        <v>46</v>
      </c>
      <c r="BT60" s="13">
        <v>2</v>
      </c>
      <c r="BU60" s="13">
        <v>155</v>
      </c>
      <c r="BV60" s="13">
        <v>7.4</v>
      </c>
      <c r="BW60" s="13">
        <v>7.25</v>
      </c>
      <c r="BX60" s="13">
        <v>0.41</v>
      </c>
      <c r="BY60" s="13">
        <v>355</v>
      </c>
      <c r="BZ60" s="13">
        <v>14</v>
      </c>
      <c r="CA60" s="13">
        <v>23.45</v>
      </c>
      <c r="CB60" s="13">
        <v>0.96</v>
      </c>
      <c r="CC60" s="13">
        <v>152.80000000000001</v>
      </c>
      <c r="CD60" s="13">
        <v>6.1</v>
      </c>
      <c r="CE60" s="13">
        <v>12.62</v>
      </c>
      <c r="CF60" s="13">
        <v>0.69</v>
      </c>
      <c r="CG60" s="13">
        <v>8.4000000000000005E-2</v>
      </c>
      <c r="CH60" s="13">
        <v>1.7999999999999999E-2</v>
      </c>
      <c r="CI60" s="13">
        <v>98.5</v>
      </c>
      <c r="CJ60" s="13">
        <v>5.9</v>
      </c>
      <c r="CK60" s="13">
        <v>11.63</v>
      </c>
      <c r="CL60" s="13">
        <v>0.53</v>
      </c>
      <c r="CM60" s="13">
        <v>30.8</v>
      </c>
      <c r="CN60" s="13">
        <v>1.4</v>
      </c>
      <c r="CO60" s="13">
        <v>4.7300000000000004</v>
      </c>
      <c r="CP60" s="13">
        <v>0.28999999999999998</v>
      </c>
      <c r="CQ60" s="13">
        <v>21.6</v>
      </c>
      <c r="CR60" s="13">
        <v>1.4</v>
      </c>
      <c r="CS60" s="13">
        <v>5.67</v>
      </c>
      <c r="CT60" s="13">
        <v>0.55000000000000004</v>
      </c>
      <c r="CU60" s="13">
        <v>1.85</v>
      </c>
      <c r="CV60" s="13">
        <v>0.2</v>
      </c>
      <c r="CW60" s="13">
        <v>5.68</v>
      </c>
      <c r="CX60" s="13">
        <v>0.59</v>
      </c>
      <c r="CY60" s="13">
        <v>0.9</v>
      </c>
      <c r="CZ60" s="13">
        <v>9.5000000000000001E-2</v>
      </c>
      <c r="DA60" s="13">
        <v>4.88</v>
      </c>
      <c r="DB60" s="13">
        <v>0.42</v>
      </c>
      <c r="DC60" s="13">
        <v>0.90700000000000003</v>
      </c>
      <c r="DD60" s="13">
        <v>5.6000000000000001E-2</v>
      </c>
      <c r="DE60" s="13">
        <v>2.41</v>
      </c>
      <c r="DF60" s="13">
        <v>0.25</v>
      </c>
      <c r="DG60" s="13">
        <v>0.32800000000000001</v>
      </c>
      <c r="DH60" s="13">
        <v>5.1999999999999998E-2</v>
      </c>
      <c r="DI60" s="13">
        <v>2.09</v>
      </c>
      <c r="DJ60" s="13">
        <v>0.31</v>
      </c>
      <c r="DK60" s="13">
        <v>0.29599999999999999</v>
      </c>
      <c r="DL60" s="13">
        <v>6.0999999999999999E-2</v>
      </c>
      <c r="DM60" s="13">
        <v>4.18</v>
      </c>
      <c r="DN60" s="13">
        <v>0.57999999999999996</v>
      </c>
      <c r="DO60" s="13">
        <v>0.87</v>
      </c>
      <c r="DP60" s="13">
        <v>0.11</v>
      </c>
      <c r="DQ60" s="13">
        <v>0.94</v>
      </c>
      <c r="DR60" s="13">
        <v>0.2</v>
      </c>
      <c r="DS60" s="13">
        <v>0.87</v>
      </c>
      <c r="DT60" s="13">
        <v>0.1</v>
      </c>
      <c r="DU60" s="13">
        <v>0.23899999999999999</v>
      </c>
      <c r="DV60" s="13">
        <v>4.9000000000000002E-2</v>
      </c>
      <c r="DW60" s="13">
        <v>27</v>
      </c>
      <c r="DX60" s="134">
        <v>-14.58</v>
      </c>
      <c r="DY60" s="130">
        <v>48.77</v>
      </c>
      <c r="DZ60" s="130">
        <v>2.258</v>
      </c>
      <c r="EA60" s="130">
        <v>11.435</v>
      </c>
      <c r="EB60" s="130">
        <v>1.6990000000000001</v>
      </c>
      <c r="EC60" s="130">
        <v>9.8079999999999998</v>
      </c>
      <c r="ED60" s="130">
        <v>0.34100000000000003</v>
      </c>
      <c r="EE60" s="130">
        <v>12.897</v>
      </c>
      <c r="EF60" s="130">
        <v>9.82</v>
      </c>
      <c r="EG60" s="130">
        <v>1.996</v>
      </c>
      <c r="EH60" s="130">
        <v>0.37</v>
      </c>
      <c r="EI60" s="130">
        <v>0.17</v>
      </c>
      <c r="EJ60" s="130">
        <v>0</v>
      </c>
      <c r="EK60" s="130">
        <v>11.337</v>
      </c>
      <c r="EL60" s="130">
        <v>11.33</v>
      </c>
    </row>
    <row r="61" spans="1:142" x14ac:dyDescent="0.3">
      <c r="A61" s="5" t="s">
        <v>134</v>
      </c>
      <c r="B61" s="5">
        <v>50</v>
      </c>
      <c r="C61" s="5">
        <v>919</v>
      </c>
      <c r="D61" t="s">
        <v>190</v>
      </c>
      <c r="F61" s="22">
        <v>23.012</v>
      </c>
      <c r="G61" s="3">
        <v>134</v>
      </c>
      <c r="H61" s="3">
        <v>4.5</v>
      </c>
      <c r="I61" s="3">
        <v>124.5</v>
      </c>
      <c r="J61" s="3">
        <v>6.3</v>
      </c>
      <c r="K61" s="4">
        <v>0.77</v>
      </c>
      <c r="L61" s="4">
        <v>0.16</v>
      </c>
      <c r="M61" s="4">
        <v>0.19</v>
      </c>
      <c r="N61" s="4">
        <v>0.15</v>
      </c>
      <c r="O61" s="4">
        <v>9.5000000000000001E-2</v>
      </c>
      <c r="P61" s="4">
        <v>3.2000000000000001E-2</v>
      </c>
      <c r="Q61" s="4">
        <v>1.51</v>
      </c>
      <c r="R61" s="4">
        <v>0.17</v>
      </c>
      <c r="S61" s="4">
        <v>5.7000000000000002E-2</v>
      </c>
      <c r="T61" s="4">
        <v>2.9000000000000001E-2</v>
      </c>
      <c r="U61" s="4">
        <v>0.23599999999999999</v>
      </c>
      <c r="V61" s="4">
        <v>5.3999999999999999E-2</v>
      </c>
      <c r="W61" s="4">
        <v>1.2699999999999999E-2</v>
      </c>
      <c r="X61" s="4">
        <v>8.0000000000000002E-3</v>
      </c>
      <c r="Y61" s="4">
        <v>1.23E-2</v>
      </c>
      <c r="Z61" s="4">
        <v>4.7999999999999996E-3</v>
      </c>
      <c r="AA61" s="38"/>
      <c r="AB61" s="38"/>
      <c r="AC61" s="38"/>
      <c r="AD61" s="38"/>
      <c r="AE61" s="38"/>
      <c r="AG61" s="14">
        <v>2.0550999999999999</v>
      </c>
      <c r="AH61" s="14">
        <v>13.031499999999999</v>
      </c>
      <c r="AI61" s="14">
        <v>0.39979999999999999</v>
      </c>
      <c r="AJ61" s="14">
        <v>11.0473</v>
      </c>
      <c r="AK61" s="14">
        <v>0.48230000000000001</v>
      </c>
      <c r="AL61" s="14">
        <v>2.7174999999999998</v>
      </c>
      <c r="AM61" s="14">
        <v>48.445099999999996</v>
      </c>
      <c r="AN61" s="14">
        <v>7.6433999999999997</v>
      </c>
      <c r="AO61" s="14">
        <v>10.6661</v>
      </c>
      <c r="AP61" s="14">
        <v>0.35949999999999999</v>
      </c>
      <c r="AQ61" s="14">
        <f t="shared" si="0"/>
        <v>0.21787878787878789</v>
      </c>
      <c r="AR61" s="14">
        <v>0.26569999999999999</v>
      </c>
      <c r="AS61" s="14">
        <v>2.3300000000000001E-2</v>
      </c>
      <c r="AT61" s="14">
        <f t="shared" si="1"/>
        <v>2.0260869565217395E-2</v>
      </c>
      <c r="AU61" s="14">
        <v>97.136600000000001</v>
      </c>
      <c r="AV61" s="14">
        <v>41.648099999999999</v>
      </c>
      <c r="AW61" s="14">
        <v>48.374899999999997</v>
      </c>
      <c r="AX61" s="14">
        <v>11.1816</v>
      </c>
      <c r="AY61" s="14">
        <v>5.67E-2</v>
      </c>
      <c r="AZ61" s="14">
        <v>1.12E-2</v>
      </c>
      <c r="BA61" s="14">
        <v>0.23549999999999999</v>
      </c>
      <c r="BB61" s="14">
        <v>0.44569999999999999</v>
      </c>
      <c r="BC61" s="14">
        <v>9.9699999999999997E-2</v>
      </c>
      <c r="BD61" s="14">
        <v>0.1532</v>
      </c>
      <c r="BE61" s="14">
        <v>102.20659999999999</v>
      </c>
      <c r="BF61" s="14">
        <f t="shared" si="3"/>
        <v>0.88521278810160386</v>
      </c>
      <c r="BG61" s="13">
        <v>4.4400000000000004</v>
      </c>
      <c r="BH61" s="13">
        <v>0.59</v>
      </c>
      <c r="BI61" s="13">
        <v>0.44</v>
      </c>
      <c r="BJ61" s="13">
        <v>0.37</v>
      </c>
      <c r="BK61" s="13">
        <v>1780</v>
      </c>
      <c r="BL61" s="13">
        <v>52</v>
      </c>
      <c r="BM61" s="13">
        <v>32.200000000000003</v>
      </c>
      <c r="BN61" s="13">
        <v>1.3</v>
      </c>
      <c r="BO61" s="13">
        <v>321.39999999999998</v>
      </c>
      <c r="BP61" s="13">
        <v>9</v>
      </c>
      <c r="BQ61" s="13">
        <v>1173</v>
      </c>
      <c r="BR61" s="13">
        <v>38</v>
      </c>
      <c r="BS61" s="13">
        <v>47.5</v>
      </c>
      <c r="BT61" s="13">
        <v>2</v>
      </c>
      <c r="BU61" s="13">
        <v>132.4</v>
      </c>
      <c r="BV61" s="13">
        <v>5.7</v>
      </c>
      <c r="BW61" s="13">
        <v>10.77</v>
      </c>
      <c r="BX61" s="13">
        <v>0.61</v>
      </c>
      <c r="BY61" s="13">
        <v>365</v>
      </c>
      <c r="BZ61" s="13">
        <v>11</v>
      </c>
      <c r="CA61" s="13">
        <v>23.1</v>
      </c>
      <c r="CB61" s="13">
        <v>0.76</v>
      </c>
      <c r="CC61" s="13">
        <v>141.1</v>
      </c>
      <c r="CD61" s="13">
        <v>4.4000000000000004</v>
      </c>
      <c r="CE61" s="13">
        <v>17.21</v>
      </c>
      <c r="CF61" s="13">
        <v>0.77</v>
      </c>
      <c r="CG61" s="13">
        <v>0.109</v>
      </c>
      <c r="CH61" s="13">
        <v>2.5000000000000001E-2</v>
      </c>
      <c r="CI61" s="13">
        <v>128.80000000000001</v>
      </c>
      <c r="CJ61" s="13">
        <v>4.5999999999999996</v>
      </c>
      <c r="CK61" s="13">
        <v>14.22</v>
      </c>
      <c r="CL61" s="13">
        <v>0.57999999999999996</v>
      </c>
      <c r="CM61" s="13">
        <v>35</v>
      </c>
      <c r="CN61" s="13">
        <v>1.2</v>
      </c>
      <c r="CO61" s="13">
        <v>4.7</v>
      </c>
      <c r="CP61" s="13">
        <v>0.24</v>
      </c>
      <c r="CQ61" s="13">
        <v>19.7</v>
      </c>
      <c r="CR61" s="13">
        <v>1.1000000000000001</v>
      </c>
      <c r="CS61" s="13">
        <v>5.43</v>
      </c>
      <c r="CT61" s="13">
        <v>0.57999999999999996</v>
      </c>
      <c r="CU61" s="13">
        <v>1.69</v>
      </c>
      <c r="CV61" s="13">
        <v>0.23</v>
      </c>
      <c r="CW61" s="13">
        <v>5.46</v>
      </c>
      <c r="CX61" s="13">
        <v>0.51</v>
      </c>
      <c r="CY61" s="13">
        <v>0.78400000000000003</v>
      </c>
      <c r="CZ61" s="13">
        <v>0.09</v>
      </c>
      <c r="DA61" s="13">
        <v>4.62</v>
      </c>
      <c r="DB61" s="13">
        <v>0.36</v>
      </c>
      <c r="DC61" s="13">
        <v>0.95299999999999996</v>
      </c>
      <c r="DD61" s="13">
        <v>8.5000000000000006E-2</v>
      </c>
      <c r="DE61" s="13">
        <v>2.2200000000000002</v>
      </c>
      <c r="DF61" s="13">
        <v>0.26</v>
      </c>
      <c r="DG61" s="13">
        <v>0.27300000000000002</v>
      </c>
      <c r="DH61" s="13">
        <v>5.0999999999999997E-2</v>
      </c>
      <c r="DI61" s="13">
        <v>2.19</v>
      </c>
      <c r="DJ61" s="13">
        <v>0.31</v>
      </c>
      <c r="DK61" s="13">
        <v>0.25</v>
      </c>
      <c r="DL61" s="13">
        <v>4.2000000000000003E-2</v>
      </c>
      <c r="DM61" s="13">
        <v>3.63</v>
      </c>
      <c r="DN61" s="13">
        <v>0.48</v>
      </c>
      <c r="DO61" s="13">
        <v>1.1000000000000001</v>
      </c>
      <c r="DP61" s="13">
        <v>0.15</v>
      </c>
      <c r="DQ61" s="13">
        <v>1</v>
      </c>
      <c r="DR61" s="13">
        <v>0.19</v>
      </c>
      <c r="DS61" s="13">
        <v>1.18</v>
      </c>
      <c r="DT61" s="13">
        <v>0.13</v>
      </c>
      <c r="DU61" s="13">
        <v>0.35099999999999998</v>
      </c>
      <c r="DV61" s="13">
        <v>6.5000000000000002E-2</v>
      </c>
      <c r="DW61" s="13">
        <v>30</v>
      </c>
      <c r="DX61" s="134">
        <v>-16.53</v>
      </c>
      <c r="DY61" s="130">
        <v>48.283999999999999</v>
      </c>
      <c r="DZ61" s="130">
        <v>2.387</v>
      </c>
      <c r="EA61" s="130">
        <v>11.449</v>
      </c>
      <c r="EB61" s="130">
        <v>1.681</v>
      </c>
      <c r="EC61" s="130">
        <v>9.8230000000000004</v>
      </c>
      <c r="ED61" s="130">
        <v>0.35699999999999998</v>
      </c>
      <c r="EE61" s="130">
        <v>13.199</v>
      </c>
      <c r="EF61" s="130">
        <v>9.8000000000000007</v>
      </c>
      <c r="EG61" s="130">
        <v>1.806</v>
      </c>
      <c r="EH61" s="130">
        <v>0.42399999999999999</v>
      </c>
      <c r="EI61" s="130">
        <v>0.35099999999999998</v>
      </c>
      <c r="EJ61" s="130">
        <v>0</v>
      </c>
      <c r="EK61" s="130">
        <v>11.335000000000001</v>
      </c>
      <c r="EL61" s="130">
        <v>11.33</v>
      </c>
    </row>
    <row r="62" spans="1:142" x14ac:dyDescent="0.3">
      <c r="A62" s="5" t="s">
        <v>134</v>
      </c>
      <c r="B62" s="5">
        <v>50</v>
      </c>
      <c r="C62" s="5">
        <v>908</v>
      </c>
      <c r="D62" t="s">
        <v>191</v>
      </c>
      <c r="F62" s="22">
        <v>2.0916999999999999</v>
      </c>
      <c r="G62" s="3">
        <v>109</v>
      </c>
      <c r="H62" s="3">
        <v>25</v>
      </c>
      <c r="I62" s="3">
        <v>125</v>
      </c>
      <c r="J62" s="3">
        <v>21</v>
      </c>
      <c r="K62" s="4">
        <v>0.82</v>
      </c>
      <c r="L62" s="4">
        <v>0.54</v>
      </c>
      <c r="M62" s="4">
        <v>0.41</v>
      </c>
      <c r="N62" s="4">
        <v>0.48</v>
      </c>
      <c r="O62" s="4">
        <v>0.14099999999999999</v>
      </c>
      <c r="P62" s="4">
        <v>8.5999999999999993E-2</v>
      </c>
      <c r="Q62" s="4">
        <v>1.29</v>
      </c>
      <c r="R62" s="4">
        <v>0.12</v>
      </c>
      <c r="S62" s="4"/>
      <c r="T62" s="4"/>
      <c r="U62" s="4">
        <v>0.17</v>
      </c>
      <c r="V62" s="4">
        <v>0.12</v>
      </c>
      <c r="W62" s="4"/>
      <c r="X62" s="4"/>
      <c r="Y62" s="4">
        <v>1.4999999999999999E-2</v>
      </c>
      <c r="Z62" s="4">
        <v>2.3E-2</v>
      </c>
      <c r="AA62" s="38"/>
      <c r="AB62" s="38"/>
      <c r="AC62" s="38"/>
      <c r="AD62" s="38"/>
      <c r="AE62" s="38"/>
      <c r="AG62" s="14">
        <v>1.9644999999999999</v>
      </c>
      <c r="AH62" s="14">
        <v>12.318199999999999</v>
      </c>
      <c r="AI62" s="14">
        <v>0.23749999999999999</v>
      </c>
      <c r="AJ62" s="14">
        <v>10.8323</v>
      </c>
      <c r="AK62" s="14">
        <v>0.48609999999999998</v>
      </c>
      <c r="AL62" s="14">
        <v>2.5259999999999998</v>
      </c>
      <c r="AM62" s="14">
        <v>48.837299999999999</v>
      </c>
      <c r="AN62" s="14">
        <v>9.8338000000000001</v>
      </c>
      <c r="AO62" s="14">
        <v>11.1082</v>
      </c>
      <c r="AP62" s="14">
        <v>0.36520000000000002</v>
      </c>
      <c r="AQ62" s="14">
        <f t="shared" si="0"/>
        <v>0.22133333333333335</v>
      </c>
      <c r="AR62" s="14">
        <v>0.32919999999999999</v>
      </c>
      <c r="AS62" s="14">
        <v>1.61E-2</v>
      </c>
      <c r="AT62" s="14">
        <f t="shared" si="1"/>
        <v>1.4E-2</v>
      </c>
      <c r="AU62" s="14">
        <v>98.854500000000002</v>
      </c>
      <c r="AV62" s="14">
        <v>40.753399999999999</v>
      </c>
      <c r="AW62" s="14">
        <v>46.725099999999998</v>
      </c>
      <c r="AX62" s="14">
        <v>12.652900000000001</v>
      </c>
      <c r="AY62" s="14">
        <v>5.5599999999999997E-2</v>
      </c>
      <c r="AZ62" s="14">
        <v>1.89E-2</v>
      </c>
      <c r="BA62" s="14">
        <v>0.25769999999999998</v>
      </c>
      <c r="BB62" s="14">
        <v>0.38569999999999999</v>
      </c>
      <c r="BC62" s="14">
        <v>8.1799999999999998E-2</v>
      </c>
      <c r="BD62" s="14">
        <v>0.1769</v>
      </c>
      <c r="BE62" s="14">
        <v>101.10809999999999</v>
      </c>
      <c r="BF62" s="14">
        <f t="shared" si="3"/>
        <v>0.86811931049159552</v>
      </c>
      <c r="BG62" s="13">
        <v>4.7</v>
      </c>
      <c r="BH62" s="13">
        <v>2</v>
      </c>
      <c r="BI62" s="13">
        <v>0.5</v>
      </c>
      <c r="BJ62" s="13">
        <v>1</v>
      </c>
      <c r="BK62" s="13">
        <v>1046</v>
      </c>
      <c r="BL62" s="13">
        <v>87</v>
      </c>
      <c r="BM62" s="13">
        <v>30.6</v>
      </c>
      <c r="BN62" s="13">
        <v>4.5999999999999996</v>
      </c>
      <c r="BO62" s="13">
        <v>314</v>
      </c>
      <c r="BP62" s="13">
        <v>47</v>
      </c>
      <c r="BQ62" s="13">
        <v>679</v>
      </c>
      <c r="BR62" s="13">
        <v>57</v>
      </c>
      <c r="BS62" s="13">
        <v>47.9</v>
      </c>
      <c r="BT62" s="13">
        <v>9</v>
      </c>
      <c r="BU62" s="13">
        <v>194</v>
      </c>
      <c r="BV62" s="13">
        <v>38</v>
      </c>
      <c r="BW62" s="13">
        <v>8.6</v>
      </c>
      <c r="BX62" s="13">
        <v>2.4</v>
      </c>
      <c r="BY62" s="13">
        <v>375</v>
      </c>
      <c r="BZ62" s="13">
        <v>52</v>
      </c>
      <c r="CA62" s="13">
        <v>20.6</v>
      </c>
      <c r="CB62" s="13">
        <v>2.2999999999999998</v>
      </c>
      <c r="CC62" s="13">
        <v>130</v>
      </c>
      <c r="CD62" s="13">
        <v>11</v>
      </c>
      <c r="CE62" s="13">
        <v>15.8</v>
      </c>
      <c r="CF62" s="13">
        <v>2.6</v>
      </c>
      <c r="CG62" s="13">
        <v>0.11600000000000001</v>
      </c>
      <c r="CH62" s="13">
        <v>7.4999999999999997E-2</v>
      </c>
      <c r="CI62" s="13">
        <v>127</v>
      </c>
      <c r="CJ62" s="13">
        <v>3.9</v>
      </c>
      <c r="CK62" s="13">
        <v>14.6</v>
      </c>
      <c r="CL62" s="13">
        <v>1.4</v>
      </c>
      <c r="CM62" s="13">
        <v>32.6</v>
      </c>
      <c r="CN62" s="13">
        <v>4.9000000000000004</v>
      </c>
      <c r="CO62" s="13">
        <v>5.09</v>
      </c>
      <c r="CP62" s="13">
        <v>0.75</v>
      </c>
      <c r="CQ62" s="13">
        <v>22.3</v>
      </c>
      <c r="CR62" s="13">
        <v>3</v>
      </c>
      <c r="CS62" s="13">
        <v>5.0999999999999996</v>
      </c>
      <c r="CT62" s="13">
        <v>1.1000000000000001</v>
      </c>
      <c r="CU62" s="13">
        <v>1.8</v>
      </c>
      <c r="CV62" s="13">
        <v>0.35</v>
      </c>
      <c r="CW62" s="13">
        <v>4.8899999999999997</v>
      </c>
      <c r="CX62" s="13">
        <v>0.46</v>
      </c>
      <c r="CY62" s="13">
        <v>0.92</v>
      </c>
      <c r="CZ62" s="13">
        <v>0.18</v>
      </c>
      <c r="DA62" s="13">
        <v>5.0999999999999996</v>
      </c>
      <c r="DB62" s="13">
        <v>1.4</v>
      </c>
      <c r="DC62" s="13">
        <v>0.75</v>
      </c>
      <c r="DD62" s="13">
        <v>0.15</v>
      </c>
      <c r="DE62" s="13">
        <v>1.97</v>
      </c>
      <c r="DF62" s="13">
        <v>0.56000000000000005</v>
      </c>
      <c r="DG62" s="13">
        <v>0.42</v>
      </c>
      <c r="DH62" s="13">
        <v>0.11</v>
      </c>
      <c r="DI62" s="13">
        <v>1.56</v>
      </c>
      <c r="DJ62" s="13">
        <v>0.33</v>
      </c>
      <c r="DK62" s="13">
        <v>0.19500000000000001</v>
      </c>
      <c r="DL62" s="13">
        <v>6.6000000000000003E-2</v>
      </c>
      <c r="DM62" s="13">
        <v>3</v>
      </c>
      <c r="DN62" s="13">
        <v>1.3</v>
      </c>
      <c r="DO62" s="13">
        <v>1.36</v>
      </c>
      <c r="DP62" s="13">
        <v>0.2</v>
      </c>
      <c r="DQ62" s="13">
        <v>0.65</v>
      </c>
      <c r="DR62" s="13">
        <v>0.48</v>
      </c>
      <c r="DS62" s="13">
        <v>1.1299999999999999</v>
      </c>
      <c r="DT62" s="13">
        <v>0.36</v>
      </c>
      <c r="DU62" s="13">
        <v>0.42</v>
      </c>
      <c r="DV62" s="13">
        <v>0.31</v>
      </c>
      <c r="DW62" s="13">
        <v>33</v>
      </c>
      <c r="DX62" s="134">
        <v>-4.2</v>
      </c>
      <c r="DY62" s="130">
        <v>48.856999999999999</v>
      </c>
      <c r="DZ62" s="130">
        <v>2.4430000000000001</v>
      </c>
      <c r="EA62" s="130">
        <v>11.914999999999999</v>
      </c>
      <c r="EB62" s="130">
        <v>1.7010000000000001</v>
      </c>
      <c r="EC62" s="130">
        <v>9.8000000000000007</v>
      </c>
      <c r="ED62" s="130">
        <v>0.36899999999999999</v>
      </c>
      <c r="EE62" s="130">
        <v>11.326000000000001</v>
      </c>
      <c r="EF62" s="130">
        <v>10.506</v>
      </c>
      <c r="EG62" s="130">
        <v>1.9</v>
      </c>
      <c r="EH62" s="130">
        <v>0.47</v>
      </c>
      <c r="EI62" s="130">
        <v>0.23</v>
      </c>
      <c r="EJ62" s="130">
        <v>0</v>
      </c>
      <c r="EK62" s="130">
        <v>11.331</v>
      </c>
      <c r="EL62" s="130">
        <v>11.33</v>
      </c>
    </row>
    <row r="63" spans="1:142" x14ac:dyDescent="0.3">
      <c r="A63" s="5" t="s">
        <v>134</v>
      </c>
      <c r="B63" s="5">
        <v>50</v>
      </c>
      <c r="C63" s="5">
        <v>908</v>
      </c>
      <c r="D63" t="s">
        <v>192</v>
      </c>
      <c r="F63" s="22">
        <v>6.0909000000000004</v>
      </c>
      <c r="G63" s="3">
        <v>93.8</v>
      </c>
      <c r="H63" s="3">
        <v>9.1</v>
      </c>
      <c r="I63" s="3">
        <v>153</v>
      </c>
      <c r="J63" s="3">
        <v>10</v>
      </c>
      <c r="K63" s="4">
        <v>0.69</v>
      </c>
      <c r="L63" s="4">
        <v>0.26</v>
      </c>
      <c r="M63" s="4">
        <v>0.62</v>
      </c>
      <c r="N63" s="4">
        <v>0.55000000000000004</v>
      </c>
      <c r="O63" s="4">
        <v>7.2999999999999995E-2</v>
      </c>
      <c r="P63" s="4">
        <v>4.1000000000000002E-2</v>
      </c>
      <c r="Q63" s="4">
        <v>1.47</v>
      </c>
      <c r="R63" s="4">
        <v>0.12</v>
      </c>
      <c r="S63" s="4">
        <v>3.4000000000000002E-2</v>
      </c>
      <c r="T63" s="4">
        <v>0.04</v>
      </c>
      <c r="U63" s="4">
        <v>0.09</v>
      </c>
      <c r="V63" s="4">
        <v>5.0999999999999997E-2</v>
      </c>
      <c r="W63" s="4">
        <v>9.4999999999999998E-3</v>
      </c>
      <c r="X63" s="4">
        <v>9.1999999999999998E-3</v>
      </c>
      <c r="Y63" s="4"/>
      <c r="Z63" s="4"/>
      <c r="AA63" s="38"/>
      <c r="AB63" s="38"/>
      <c r="AC63" s="38"/>
      <c r="AD63" s="38"/>
      <c r="AE63" s="38"/>
      <c r="AG63" s="14">
        <v>2.3936000000000002</v>
      </c>
      <c r="AH63" s="14">
        <v>11.072100000000001</v>
      </c>
      <c r="AI63" s="14">
        <v>0.23719999999999999</v>
      </c>
      <c r="AJ63" s="14">
        <v>7.8131000000000004</v>
      </c>
      <c r="AK63" s="14">
        <v>0.43209999999999998</v>
      </c>
      <c r="AL63" s="14">
        <v>2.4411999999999998</v>
      </c>
      <c r="AM63" s="14">
        <v>49.270400000000002</v>
      </c>
      <c r="AN63" s="14">
        <v>8.2525999999999993</v>
      </c>
      <c r="AO63" s="14">
        <v>15.2866</v>
      </c>
      <c r="AP63" s="14">
        <v>0.45029999999999998</v>
      </c>
      <c r="AQ63" s="14">
        <f t="shared" si="0"/>
        <v>0.27290909090909093</v>
      </c>
      <c r="AR63" s="14">
        <v>0.1429</v>
      </c>
      <c r="AS63" s="14">
        <v>1.43E-2</v>
      </c>
      <c r="AT63" s="14">
        <f t="shared" si="1"/>
        <v>1.2434782608695653E-2</v>
      </c>
      <c r="AU63" s="14">
        <v>97.806299999999993</v>
      </c>
      <c r="AV63" s="14">
        <v>39.421300000000002</v>
      </c>
      <c r="AW63" s="14">
        <v>41.5199</v>
      </c>
      <c r="AX63" s="14">
        <v>19.724499999999999</v>
      </c>
      <c r="AY63" s="14">
        <v>0.03</v>
      </c>
      <c r="AZ63" s="14">
        <v>2.2700000000000001E-2</v>
      </c>
      <c r="BA63" s="14">
        <v>0.2271</v>
      </c>
      <c r="BB63" s="14">
        <v>0.2656</v>
      </c>
      <c r="BC63" s="14">
        <v>2.7E-2</v>
      </c>
      <c r="BD63" s="14">
        <v>0.26600000000000001</v>
      </c>
      <c r="BE63" s="14">
        <v>101.50409999999999</v>
      </c>
      <c r="BF63" s="14">
        <f t="shared" si="3"/>
        <v>0.78957204909096046</v>
      </c>
      <c r="BG63" s="13">
        <v>6</v>
      </c>
      <c r="BH63" s="13">
        <v>1.4</v>
      </c>
      <c r="BI63" s="13">
        <v>0.48</v>
      </c>
      <c r="BJ63" s="13">
        <v>0.64</v>
      </c>
      <c r="BK63" s="13">
        <v>1193</v>
      </c>
      <c r="BL63" s="13">
        <v>79</v>
      </c>
      <c r="BM63" s="13">
        <v>29.4</v>
      </c>
      <c r="BN63" s="13">
        <v>2.4</v>
      </c>
      <c r="BO63" s="13">
        <v>244</v>
      </c>
      <c r="BP63" s="13">
        <v>22</v>
      </c>
      <c r="BQ63" s="13">
        <v>194</v>
      </c>
      <c r="BR63" s="13">
        <v>27</v>
      </c>
      <c r="BS63" s="13">
        <v>45.4</v>
      </c>
      <c r="BT63" s="13">
        <v>4.9000000000000004</v>
      </c>
      <c r="BU63" s="13">
        <v>99</v>
      </c>
      <c r="BV63" s="13">
        <v>10</v>
      </c>
      <c r="BW63" s="13">
        <v>7.85</v>
      </c>
      <c r="BX63" s="13">
        <v>0.71</v>
      </c>
      <c r="BY63" s="13">
        <v>337</v>
      </c>
      <c r="BZ63" s="13">
        <v>29</v>
      </c>
      <c r="CA63" s="13">
        <v>25.7</v>
      </c>
      <c r="CB63" s="13">
        <v>2.4</v>
      </c>
      <c r="CC63" s="13">
        <v>140</v>
      </c>
      <c r="CD63" s="13">
        <v>15</v>
      </c>
      <c r="CE63" s="13">
        <v>12.4</v>
      </c>
      <c r="CF63" s="13">
        <v>1.8</v>
      </c>
      <c r="CG63" s="13">
        <v>6.6000000000000003E-2</v>
      </c>
      <c r="CH63" s="13">
        <v>3.1E-2</v>
      </c>
      <c r="CI63" s="13">
        <v>108.4</v>
      </c>
      <c r="CJ63" s="13">
        <v>8.3000000000000007</v>
      </c>
      <c r="CK63" s="13">
        <v>11.03</v>
      </c>
      <c r="CL63" s="13">
        <v>0.93</v>
      </c>
      <c r="CM63" s="13">
        <v>27.4</v>
      </c>
      <c r="CN63" s="13">
        <v>2.2000000000000002</v>
      </c>
      <c r="CO63" s="13">
        <v>3.89</v>
      </c>
      <c r="CP63" s="13">
        <v>0.47</v>
      </c>
      <c r="CQ63" s="13">
        <v>20.399999999999999</v>
      </c>
      <c r="CR63" s="13">
        <v>1.8</v>
      </c>
      <c r="CS63" s="13">
        <v>6.1</v>
      </c>
      <c r="CT63" s="13">
        <v>1.1000000000000001</v>
      </c>
      <c r="CU63" s="13">
        <v>1.96</v>
      </c>
      <c r="CV63" s="13">
        <v>0.49</v>
      </c>
      <c r="CW63" s="13">
        <v>6.5</v>
      </c>
      <c r="CX63" s="13">
        <v>1.5</v>
      </c>
      <c r="CY63" s="13">
        <v>0.96</v>
      </c>
      <c r="CZ63" s="13">
        <v>0.23</v>
      </c>
      <c r="DA63" s="13">
        <v>5.6</v>
      </c>
      <c r="DB63" s="13">
        <v>1</v>
      </c>
      <c r="DC63" s="13">
        <v>0.96</v>
      </c>
      <c r="DD63" s="13">
        <v>0.19</v>
      </c>
      <c r="DE63" s="13">
        <v>2.94</v>
      </c>
      <c r="DF63" s="13">
        <v>0.44</v>
      </c>
      <c r="DG63" s="13">
        <v>0.42</v>
      </c>
      <c r="DH63" s="13">
        <v>0.12</v>
      </c>
      <c r="DI63" s="13">
        <v>2.34</v>
      </c>
      <c r="DJ63" s="13">
        <v>0.55000000000000004</v>
      </c>
      <c r="DK63" s="13">
        <v>0.23300000000000001</v>
      </c>
      <c r="DL63" s="13">
        <v>7.1999999999999995E-2</v>
      </c>
      <c r="DM63" s="13">
        <v>3.92</v>
      </c>
      <c r="DN63" s="13">
        <v>0.99</v>
      </c>
      <c r="DO63" s="13">
        <v>0.81</v>
      </c>
      <c r="DP63" s="13">
        <v>0.26</v>
      </c>
      <c r="DQ63" s="13">
        <v>0.95</v>
      </c>
      <c r="DR63" s="13">
        <v>0.21</v>
      </c>
      <c r="DS63" s="13">
        <v>0.85</v>
      </c>
      <c r="DT63" s="13">
        <v>0.19</v>
      </c>
      <c r="DU63" s="13">
        <v>0.3</v>
      </c>
      <c r="DV63" s="13">
        <v>0.1</v>
      </c>
      <c r="DW63" s="13">
        <v>36</v>
      </c>
      <c r="DX63" s="134">
        <v>10.81</v>
      </c>
      <c r="DY63" s="130">
        <v>52.383000000000003</v>
      </c>
      <c r="DZ63" s="130">
        <v>2.83</v>
      </c>
      <c r="EA63" s="130">
        <v>12.837</v>
      </c>
      <c r="EB63" s="130">
        <v>1.6339999999999999</v>
      </c>
      <c r="EC63" s="130">
        <v>9.8559999999999999</v>
      </c>
      <c r="ED63" s="130">
        <v>0.438</v>
      </c>
      <c r="EE63" s="130">
        <v>6.8760000000000003</v>
      </c>
      <c r="EF63" s="130">
        <v>9.0150000000000006</v>
      </c>
      <c r="EG63" s="130">
        <v>2.7749999999999999</v>
      </c>
      <c r="EH63" s="130">
        <v>0.501</v>
      </c>
      <c r="EI63" s="130">
        <v>0.27500000000000002</v>
      </c>
      <c r="EJ63" s="130">
        <v>0</v>
      </c>
      <c r="EK63" s="130">
        <v>11.327</v>
      </c>
      <c r="EL63" s="130">
        <v>11.33</v>
      </c>
    </row>
    <row r="64" spans="1:142" x14ac:dyDescent="0.3">
      <c r="A64" s="5" t="s">
        <v>134</v>
      </c>
      <c r="B64" s="5">
        <v>50</v>
      </c>
      <c r="C64" s="5">
        <v>908</v>
      </c>
      <c r="D64" t="s">
        <v>193</v>
      </c>
      <c r="F64" s="22">
        <v>15.685</v>
      </c>
      <c r="G64" s="3">
        <v>128.69999999999999</v>
      </c>
      <c r="H64" s="3">
        <v>6.9</v>
      </c>
      <c r="I64" s="3">
        <v>127.3</v>
      </c>
      <c r="J64" s="3">
        <v>7.8</v>
      </c>
      <c r="K64" s="4">
        <v>0.9</v>
      </c>
      <c r="L64" s="4">
        <v>0.21</v>
      </c>
      <c r="M64" s="4">
        <v>0.22</v>
      </c>
      <c r="N64" s="4">
        <v>0.19</v>
      </c>
      <c r="O64" s="4">
        <v>8.5999999999999993E-2</v>
      </c>
      <c r="P64" s="4">
        <v>2.8000000000000001E-2</v>
      </c>
      <c r="Q64" s="4">
        <v>1.45</v>
      </c>
      <c r="R64" s="4">
        <v>0.16</v>
      </c>
      <c r="S64" s="4">
        <v>5.7000000000000002E-2</v>
      </c>
      <c r="T64" s="4">
        <v>2.4E-2</v>
      </c>
      <c r="U64" s="4">
        <v>0.182</v>
      </c>
      <c r="V64" s="4">
        <v>3.3000000000000002E-2</v>
      </c>
      <c r="W64" s="4">
        <v>1.9E-2</v>
      </c>
      <c r="X64" s="4">
        <v>8.8000000000000005E-3</v>
      </c>
      <c r="Y64" s="4">
        <v>1.2999999999999999E-2</v>
      </c>
      <c r="Z64" s="4">
        <v>5.8999999999999999E-3</v>
      </c>
      <c r="AA64" s="38"/>
      <c r="AB64" s="38"/>
      <c r="AC64" s="38"/>
      <c r="AD64" s="38"/>
      <c r="AE64" s="38"/>
      <c r="AG64" s="14">
        <v>1.9398</v>
      </c>
      <c r="AH64" s="14">
        <v>11.922800000000001</v>
      </c>
      <c r="AI64" s="14">
        <v>0.2505</v>
      </c>
      <c r="AJ64" s="14">
        <v>10.6891</v>
      </c>
      <c r="AK64" s="14">
        <v>0.47510000000000002</v>
      </c>
      <c r="AL64" s="14">
        <v>2.6335999999999999</v>
      </c>
      <c r="AM64" s="14">
        <v>49.081699999999998</v>
      </c>
      <c r="AN64" s="14">
        <v>9.7684999999999995</v>
      </c>
      <c r="AO64" s="14">
        <v>11.2125</v>
      </c>
      <c r="AP64" s="14">
        <v>0.34620000000000001</v>
      </c>
      <c r="AQ64" s="14">
        <f t="shared" si="0"/>
        <v>0.20981818181818182</v>
      </c>
      <c r="AR64" s="14">
        <v>0.32050000000000001</v>
      </c>
      <c r="AS64" s="14">
        <v>1.5599999999999999E-2</v>
      </c>
      <c r="AT64" s="14">
        <f t="shared" si="1"/>
        <v>1.3565217391304348E-2</v>
      </c>
      <c r="AU64" s="14">
        <v>98.656000000000006</v>
      </c>
      <c r="AV64" s="14">
        <v>40.9283</v>
      </c>
      <c r="AW64" s="14">
        <v>47.856000000000002</v>
      </c>
      <c r="AX64" s="14">
        <v>11.958600000000001</v>
      </c>
      <c r="AY64" s="14">
        <v>3.5299999999999998E-2</v>
      </c>
      <c r="AZ64" s="14">
        <v>8.3000000000000001E-3</v>
      </c>
      <c r="BA64" s="14">
        <v>0.2374</v>
      </c>
      <c r="BB64" s="14">
        <v>0.39789999999999998</v>
      </c>
      <c r="BC64" s="14">
        <v>0.1022</v>
      </c>
      <c r="BD64" s="14">
        <v>0.16500000000000001</v>
      </c>
      <c r="BE64" s="14">
        <v>101.6891</v>
      </c>
      <c r="BF64" s="14">
        <f t="shared" si="3"/>
        <v>0.87704957298407216</v>
      </c>
      <c r="BG64" s="13">
        <v>4.3</v>
      </c>
      <c r="BH64" s="13">
        <v>0.54</v>
      </c>
      <c r="BI64" s="13">
        <v>1.26</v>
      </c>
      <c r="BJ64" s="13">
        <v>0.75</v>
      </c>
      <c r="BK64" s="13">
        <v>1151</v>
      </c>
      <c r="BL64" s="13">
        <v>39</v>
      </c>
      <c r="BM64" s="13">
        <v>29.5</v>
      </c>
      <c r="BN64" s="13">
        <v>1.8</v>
      </c>
      <c r="BO64" s="13">
        <v>302</v>
      </c>
      <c r="BP64" s="13">
        <v>18</v>
      </c>
      <c r="BQ64" s="13">
        <v>834</v>
      </c>
      <c r="BR64" s="13">
        <v>59</v>
      </c>
      <c r="BS64" s="13">
        <v>52.6</v>
      </c>
      <c r="BT64" s="13">
        <v>3.2</v>
      </c>
      <c r="BU64" s="13">
        <v>203</v>
      </c>
      <c r="BV64" s="13">
        <v>13</v>
      </c>
      <c r="BW64" s="13">
        <v>9.5399999999999991</v>
      </c>
      <c r="BX64" s="13">
        <v>0.63</v>
      </c>
      <c r="BY64" s="13">
        <v>353</v>
      </c>
      <c r="BZ64" s="13">
        <v>14</v>
      </c>
      <c r="CA64" s="13">
        <v>21.6</v>
      </c>
      <c r="CB64" s="13">
        <v>1.2</v>
      </c>
      <c r="CC64" s="13">
        <v>141.4</v>
      </c>
      <c r="CD64" s="13">
        <v>8.6</v>
      </c>
      <c r="CE64" s="13">
        <v>18.2</v>
      </c>
      <c r="CF64" s="13">
        <v>1.4</v>
      </c>
      <c r="CG64" s="13">
        <v>9.6000000000000002E-2</v>
      </c>
      <c r="CH64" s="13">
        <v>2.1999999999999999E-2</v>
      </c>
      <c r="CI64" s="13">
        <v>126.7</v>
      </c>
      <c r="CJ64" s="13">
        <v>6.5</v>
      </c>
      <c r="CK64" s="13">
        <v>13.87</v>
      </c>
      <c r="CL64" s="13">
        <v>0.88</v>
      </c>
      <c r="CM64" s="13">
        <v>33.6</v>
      </c>
      <c r="CN64" s="13">
        <v>1.4</v>
      </c>
      <c r="CO64" s="13">
        <v>4.43</v>
      </c>
      <c r="CP64" s="13">
        <v>0.32</v>
      </c>
      <c r="CQ64" s="13">
        <v>20.399999999999999</v>
      </c>
      <c r="CR64" s="13">
        <v>1.8</v>
      </c>
      <c r="CS64" s="13">
        <v>5.18</v>
      </c>
      <c r="CT64" s="13">
        <v>0.64</v>
      </c>
      <c r="CU64" s="13">
        <v>1.76</v>
      </c>
      <c r="CV64" s="13">
        <v>0.19</v>
      </c>
      <c r="CW64" s="13">
        <v>4.7</v>
      </c>
      <c r="CX64" s="13">
        <v>0.47</v>
      </c>
      <c r="CY64" s="13">
        <v>0.74299999999999999</v>
      </c>
      <c r="CZ64" s="13">
        <v>7.6999999999999999E-2</v>
      </c>
      <c r="DA64" s="13">
        <v>4.22</v>
      </c>
      <c r="DB64" s="13">
        <v>0.53</v>
      </c>
      <c r="DC64" s="13">
        <v>0.78600000000000003</v>
      </c>
      <c r="DD64" s="13">
        <v>7.9000000000000001E-2</v>
      </c>
      <c r="DE64" s="13">
        <v>2.21</v>
      </c>
      <c r="DF64" s="13">
        <v>0.22</v>
      </c>
      <c r="DG64" s="13">
        <v>0.29699999999999999</v>
      </c>
      <c r="DH64" s="13">
        <v>4.9000000000000002E-2</v>
      </c>
      <c r="DI64" s="13">
        <v>1.85</v>
      </c>
      <c r="DJ64" s="13">
        <v>0.3</v>
      </c>
      <c r="DK64" s="13">
        <v>0.22700000000000001</v>
      </c>
      <c r="DL64" s="13">
        <v>0.04</v>
      </c>
      <c r="DM64" s="13">
        <v>3.66</v>
      </c>
      <c r="DN64" s="13">
        <v>0.68</v>
      </c>
      <c r="DO64" s="13">
        <v>1.05</v>
      </c>
      <c r="DP64" s="13">
        <v>0.17</v>
      </c>
      <c r="DQ64" s="13">
        <v>0.95</v>
      </c>
      <c r="DR64" s="13">
        <v>0.22</v>
      </c>
      <c r="DS64" s="13">
        <v>1.1299999999999999</v>
      </c>
      <c r="DT64" s="13">
        <v>0.14000000000000001</v>
      </c>
      <c r="DU64" s="13">
        <v>0.39900000000000002</v>
      </c>
      <c r="DV64" s="13">
        <v>8.1000000000000003E-2</v>
      </c>
      <c r="DW64" s="13">
        <v>39</v>
      </c>
      <c r="DX64" s="134">
        <v>-6.96</v>
      </c>
      <c r="DY64" s="130">
        <v>48.982999999999997</v>
      </c>
      <c r="DZ64" s="130">
        <v>2.488</v>
      </c>
      <c r="EA64" s="130">
        <v>11.262</v>
      </c>
      <c r="EB64" s="130">
        <v>1.7010000000000001</v>
      </c>
      <c r="EC64" s="130">
        <v>9.8030000000000008</v>
      </c>
      <c r="ED64" s="130">
        <v>0.34899999999999998</v>
      </c>
      <c r="EE64" s="130">
        <v>12.284000000000001</v>
      </c>
      <c r="EF64" s="130">
        <v>10.141</v>
      </c>
      <c r="EG64" s="130">
        <v>1.8320000000000001</v>
      </c>
      <c r="EH64" s="130">
        <v>0.44900000000000001</v>
      </c>
      <c r="EI64" s="130">
        <v>0.23699999999999999</v>
      </c>
      <c r="EJ64" s="130">
        <v>0</v>
      </c>
      <c r="EK64" s="130">
        <v>11.334</v>
      </c>
      <c r="EL64" s="130">
        <v>11.33</v>
      </c>
    </row>
    <row r="65" spans="1:142" x14ac:dyDescent="0.3">
      <c r="A65" s="5" t="s">
        <v>134</v>
      </c>
      <c r="B65" s="5">
        <v>50</v>
      </c>
      <c r="C65" s="5">
        <v>908</v>
      </c>
      <c r="D65" t="s">
        <v>194</v>
      </c>
      <c r="F65" s="22">
        <v>19.89</v>
      </c>
      <c r="G65" s="3">
        <v>122.9</v>
      </c>
      <c r="H65" s="3">
        <v>4.0999999999999996</v>
      </c>
      <c r="I65" s="3">
        <v>131</v>
      </c>
      <c r="J65" s="3">
        <v>10</v>
      </c>
      <c r="K65" s="4">
        <v>0.83</v>
      </c>
      <c r="L65" s="4">
        <v>0.2</v>
      </c>
      <c r="M65" s="4"/>
      <c r="N65" s="4"/>
      <c r="O65" s="4">
        <v>8.3000000000000004E-2</v>
      </c>
      <c r="P65" s="4">
        <v>3.1E-2</v>
      </c>
      <c r="Q65" s="4">
        <v>1.52</v>
      </c>
      <c r="R65" s="4">
        <v>0.16</v>
      </c>
      <c r="S65" s="4">
        <v>4.5999999999999999E-2</v>
      </c>
      <c r="T65" s="4">
        <v>2.1999999999999999E-2</v>
      </c>
      <c r="U65" s="4">
        <v>0.13600000000000001</v>
      </c>
      <c r="V65" s="4">
        <v>4.3999999999999997E-2</v>
      </c>
      <c r="W65" s="4">
        <v>2.06E-2</v>
      </c>
      <c r="X65" s="4">
        <v>8.0000000000000002E-3</v>
      </c>
      <c r="Y65" s="4">
        <v>1.35E-2</v>
      </c>
      <c r="Z65" s="4">
        <v>5.1999999999999998E-3</v>
      </c>
      <c r="AA65" s="38"/>
      <c r="AB65" s="38"/>
      <c r="AC65" s="38"/>
      <c r="AD65" s="38"/>
      <c r="AE65" s="38"/>
      <c r="AG65" s="14">
        <v>2.0996999999999999</v>
      </c>
      <c r="AH65" s="14">
        <v>11.7501</v>
      </c>
      <c r="AI65" s="14">
        <v>0.27600000000000002</v>
      </c>
      <c r="AJ65" s="14">
        <v>10.1988</v>
      </c>
      <c r="AK65" s="14">
        <v>0.5111</v>
      </c>
      <c r="AL65" s="14">
        <v>2.4927000000000001</v>
      </c>
      <c r="AM65" s="14">
        <v>49.374200000000002</v>
      </c>
      <c r="AN65" s="14">
        <v>10.2348</v>
      </c>
      <c r="AO65" s="14">
        <v>11.2301</v>
      </c>
      <c r="AP65" s="14">
        <v>0.29210000000000003</v>
      </c>
      <c r="AQ65" s="14">
        <f t="shared" si="0"/>
        <v>0.17703030303030307</v>
      </c>
      <c r="AR65" s="14">
        <v>0.2288</v>
      </c>
      <c r="AS65" s="14">
        <v>2.01E-2</v>
      </c>
      <c r="AT65" s="14">
        <f t="shared" si="1"/>
        <v>1.7478260869565217E-2</v>
      </c>
      <c r="AU65" s="14">
        <v>98.708600000000004</v>
      </c>
      <c r="AV65" s="14">
        <v>41.0503</v>
      </c>
      <c r="AW65" s="14">
        <v>47.547499999999999</v>
      </c>
      <c r="AX65" s="14">
        <v>12.1227</v>
      </c>
      <c r="AY65" s="14">
        <v>3.8800000000000001E-2</v>
      </c>
      <c r="AZ65" s="14">
        <v>9.5999999999999992E-3</v>
      </c>
      <c r="BA65" s="14">
        <v>0.23699999999999999</v>
      </c>
      <c r="BB65" s="14">
        <v>0.39829999999999999</v>
      </c>
      <c r="BC65" s="14">
        <v>6.4699999999999994E-2</v>
      </c>
      <c r="BD65" s="14">
        <v>0.17580000000000001</v>
      </c>
      <c r="BE65" s="14">
        <v>101.64490000000001</v>
      </c>
      <c r="BF65" s="14">
        <f t="shared" si="3"/>
        <v>0.874866040747865</v>
      </c>
      <c r="BG65" s="13">
        <v>4.01</v>
      </c>
      <c r="BH65" s="13">
        <v>0.49</v>
      </c>
      <c r="BI65" s="13">
        <v>0.67</v>
      </c>
      <c r="BJ65" s="13">
        <v>0.55000000000000004</v>
      </c>
      <c r="BK65" s="13">
        <v>1283</v>
      </c>
      <c r="BL65" s="13">
        <v>59</v>
      </c>
      <c r="BM65" s="13">
        <v>26.61</v>
      </c>
      <c r="BN65" s="13">
        <v>0.9</v>
      </c>
      <c r="BO65" s="13">
        <v>258</v>
      </c>
      <c r="BP65" s="13">
        <v>13</v>
      </c>
      <c r="BQ65" s="13">
        <v>675</v>
      </c>
      <c r="BR65" s="13">
        <v>34</v>
      </c>
      <c r="BS65" s="13">
        <v>56.8</v>
      </c>
      <c r="BT65" s="13">
        <v>4</v>
      </c>
      <c r="BU65" s="13">
        <v>257</v>
      </c>
      <c r="BV65" s="13">
        <v>17</v>
      </c>
      <c r="BW65" s="13">
        <v>9.09</v>
      </c>
      <c r="BX65" s="13">
        <v>0.55000000000000004</v>
      </c>
      <c r="BY65" s="13">
        <v>343</v>
      </c>
      <c r="BZ65" s="13">
        <v>13</v>
      </c>
      <c r="CA65" s="13">
        <v>20.8</v>
      </c>
      <c r="CB65" s="13">
        <v>1.1000000000000001</v>
      </c>
      <c r="CC65" s="13">
        <v>141.69999999999999</v>
      </c>
      <c r="CD65" s="13">
        <v>7.3</v>
      </c>
      <c r="CE65" s="13">
        <v>12.51</v>
      </c>
      <c r="CF65" s="13">
        <v>0.82</v>
      </c>
      <c r="CG65" s="13">
        <v>7.6999999999999999E-2</v>
      </c>
      <c r="CH65" s="13">
        <v>2.1000000000000001E-2</v>
      </c>
      <c r="CI65" s="13">
        <v>111.6</v>
      </c>
      <c r="CJ65" s="13">
        <v>7.1</v>
      </c>
      <c r="CK65" s="13">
        <v>12.12</v>
      </c>
      <c r="CL65" s="13">
        <v>0.65</v>
      </c>
      <c r="CM65" s="13">
        <v>30.1</v>
      </c>
      <c r="CN65" s="13">
        <v>1.4</v>
      </c>
      <c r="CO65" s="13">
        <v>4.2</v>
      </c>
      <c r="CP65" s="13">
        <v>0.28000000000000003</v>
      </c>
      <c r="CQ65" s="13">
        <v>20.7</v>
      </c>
      <c r="CR65" s="13">
        <v>1.5</v>
      </c>
      <c r="CS65" s="13">
        <v>5.58</v>
      </c>
      <c r="CT65" s="13">
        <v>0.57999999999999996</v>
      </c>
      <c r="CU65" s="13">
        <v>1.74</v>
      </c>
      <c r="CV65" s="13">
        <v>0.2</v>
      </c>
      <c r="CW65" s="13">
        <v>4.5199999999999996</v>
      </c>
      <c r="CX65" s="13">
        <v>0.64</v>
      </c>
      <c r="CY65" s="13">
        <v>0.755</v>
      </c>
      <c r="CZ65" s="13">
        <v>7.8E-2</v>
      </c>
      <c r="DA65" s="13">
        <v>4.43</v>
      </c>
      <c r="DB65" s="13">
        <v>0.49</v>
      </c>
      <c r="DC65" s="13">
        <v>0.84599999999999997</v>
      </c>
      <c r="DD65" s="13">
        <v>9.0999999999999998E-2</v>
      </c>
      <c r="DE65" s="13">
        <v>2.2000000000000002</v>
      </c>
      <c r="DF65" s="13">
        <v>0.33</v>
      </c>
      <c r="DG65" s="13">
        <v>0.222</v>
      </c>
      <c r="DH65" s="13">
        <v>4.8000000000000001E-2</v>
      </c>
      <c r="DI65" s="13">
        <v>1.39</v>
      </c>
      <c r="DJ65" s="13">
        <v>0.28000000000000003</v>
      </c>
      <c r="DK65" s="13">
        <v>0.23400000000000001</v>
      </c>
      <c r="DL65" s="13">
        <v>4.2000000000000003E-2</v>
      </c>
      <c r="DM65" s="13">
        <v>3.46</v>
      </c>
      <c r="DN65" s="13">
        <v>0.44</v>
      </c>
      <c r="DO65" s="13">
        <v>0.69199999999999995</v>
      </c>
      <c r="DP65" s="13">
        <v>9.6000000000000002E-2</v>
      </c>
      <c r="DQ65" s="13">
        <v>0.97</v>
      </c>
      <c r="DR65" s="13">
        <v>0.22</v>
      </c>
      <c r="DS65" s="13">
        <v>0.99</v>
      </c>
      <c r="DT65" s="13">
        <v>0.15</v>
      </c>
      <c r="DU65" s="13">
        <v>0.30599999999999999</v>
      </c>
      <c r="DV65" s="13">
        <v>7.3999999999999996E-2</v>
      </c>
      <c r="DW65" s="13">
        <v>42</v>
      </c>
      <c r="DX65" s="134">
        <v>-5.04</v>
      </c>
      <c r="DY65" s="130">
        <v>49.353000000000002</v>
      </c>
      <c r="DZ65" s="130">
        <v>2.3940000000000001</v>
      </c>
      <c r="EA65" s="130">
        <v>11.285</v>
      </c>
      <c r="EB65" s="130">
        <v>1.708</v>
      </c>
      <c r="EC65" s="130">
        <v>9.8019999999999996</v>
      </c>
      <c r="ED65" s="130">
        <v>0.29699999999999999</v>
      </c>
      <c r="EE65" s="130">
        <v>12.079000000000001</v>
      </c>
      <c r="EF65" s="130">
        <v>9.8279999999999994</v>
      </c>
      <c r="EG65" s="130">
        <v>2.0169999999999999</v>
      </c>
      <c r="EH65" s="130">
        <v>0.49099999999999999</v>
      </c>
      <c r="EI65" s="130">
        <v>0.26500000000000001</v>
      </c>
      <c r="EJ65" s="130">
        <v>0</v>
      </c>
      <c r="EK65" s="130">
        <v>11.339</v>
      </c>
      <c r="EL65" s="130">
        <v>11.33</v>
      </c>
    </row>
    <row r="66" spans="1:142" x14ac:dyDescent="0.3">
      <c r="A66" s="5" t="s">
        <v>134</v>
      </c>
      <c r="B66" s="5">
        <v>50</v>
      </c>
      <c r="C66" s="5">
        <v>919</v>
      </c>
      <c r="D66" t="s">
        <v>195</v>
      </c>
      <c r="F66" s="22">
        <v>19.629000000000001</v>
      </c>
      <c r="G66" s="3">
        <v>140.19999999999999</v>
      </c>
      <c r="H66" s="3">
        <v>4.5</v>
      </c>
      <c r="I66" s="3">
        <v>120.2</v>
      </c>
      <c r="J66" s="3">
        <v>5.9</v>
      </c>
      <c r="K66" s="4">
        <v>0.89</v>
      </c>
      <c r="L66" s="4">
        <v>0.25</v>
      </c>
      <c r="M66" s="4">
        <v>0.12</v>
      </c>
      <c r="N66" s="4">
        <v>0.13</v>
      </c>
      <c r="O66" s="4">
        <v>0.06</v>
      </c>
      <c r="P66" s="4">
        <v>2.1000000000000001E-2</v>
      </c>
      <c r="Q66" s="4">
        <v>1.62</v>
      </c>
      <c r="R66" s="4">
        <v>0.18</v>
      </c>
      <c r="S66" s="4"/>
      <c r="T66" s="4"/>
      <c r="U66" s="4">
        <v>0.25</v>
      </c>
      <c r="V66" s="4">
        <v>5.5E-2</v>
      </c>
      <c r="W66" s="4">
        <v>2.1999999999999999E-2</v>
      </c>
      <c r="X66" s="4">
        <v>9.7999999999999997E-3</v>
      </c>
      <c r="Y66" s="4">
        <v>1.01E-2</v>
      </c>
      <c r="Z66" s="4">
        <v>6.4999999999999997E-3</v>
      </c>
      <c r="AA66" s="38">
        <v>3.3702999999999999</v>
      </c>
      <c r="AB66" s="38">
        <v>0.56200000000000006</v>
      </c>
      <c r="AC66" s="38">
        <v>3.5999999999999997E-2</v>
      </c>
      <c r="AD66" s="38">
        <v>0.28799999999999998</v>
      </c>
      <c r="AE66" s="38">
        <v>5.0999999999999997E-2</v>
      </c>
      <c r="AG66" s="14">
        <v>2.1076000000000001</v>
      </c>
      <c r="AH66" s="14">
        <v>13.1479</v>
      </c>
      <c r="AI66" s="14">
        <v>0.24979999999999999</v>
      </c>
      <c r="AJ66" s="14">
        <v>11.2904</v>
      </c>
      <c r="AK66" s="14">
        <v>0.53129999999999999</v>
      </c>
      <c r="AL66" s="14">
        <v>2.7688999999999999</v>
      </c>
      <c r="AM66" s="14">
        <v>50.255200000000002</v>
      </c>
      <c r="AN66" s="14">
        <v>8.2571999999999992</v>
      </c>
      <c r="AO66" s="14">
        <v>9.5457000000000001</v>
      </c>
      <c r="AP66" s="14">
        <v>0.2868</v>
      </c>
      <c r="AQ66" s="14">
        <f t="shared" si="0"/>
        <v>0.17381818181818182</v>
      </c>
      <c r="AR66" s="14">
        <v>0.31</v>
      </c>
      <c r="AS66" s="14">
        <v>2.52E-2</v>
      </c>
      <c r="AT66" s="14">
        <f t="shared" si="1"/>
        <v>2.1913043478260872E-2</v>
      </c>
      <c r="AU66" s="14">
        <v>98.775999999999996</v>
      </c>
      <c r="AV66" s="14">
        <v>40.676699999999997</v>
      </c>
      <c r="AW66" s="14">
        <v>47.078000000000003</v>
      </c>
      <c r="AX66" s="14">
        <v>11.693899999999999</v>
      </c>
      <c r="AY66" s="14">
        <v>5.4199999999999998E-2</v>
      </c>
      <c r="AZ66" s="14">
        <v>1.3100000000000001E-2</v>
      </c>
      <c r="BA66" s="14">
        <v>0.2306</v>
      </c>
      <c r="BB66" s="14">
        <v>0.41499999999999998</v>
      </c>
      <c r="BC66" s="14">
        <v>0.124</v>
      </c>
      <c r="BD66" s="14">
        <v>0.1593</v>
      </c>
      <c r="BE66" s="14">
        <v>100.4449</v>
      </c>
      <c r="BF66" s="14">
        <f t="shared" ref="BF66:BF96" si="4">(AW66/40.3044)/(AW66/40.3044+AX66/71.844)</f>
        <v>0.87769432285002313</v>
      </c>
      <c r="BG66" s="13">
        <v>4.4800000000000004</v>
      </c>
      <c r="BH66" s="13">
        <v>0.71</v>
      </c>
      <c r="BK66" s="13">
        <v>1405</v>
      </c>
      <c r="BL66" s="13">
        <v>48</v>
      </c>
      <c r="BM66" s="13">
        <v>31.4</v>
      </c>
      <c r="BN66" s="13">
        <v>1.3</v>
      </c>
      <c r="BO66" s="13">
        <v>312</v>
      </c>
      <c r="BP66" s="13">
        <v>13</v>
      </c>
      <c r="BQ66" s="13">
        <v>509</v>
      </c>
      <c r="BR66" s="13">
        <v>24</v>
      </c>
      <c r="BS66" s="13">
        <v>46.8</v>
      </c>
      <c r="BT66" s="13">
        <v>2.2999999999999998</v>
      </c>
      <c r="BU66" s="13">
        <v>159.5</v>
      </c>
      <c r="BV66" s="13">
        <v>9.6999999999999993</v>
      </c>
      <c r="BW66" s="13">
        <v>10.31</v>
      </c>
      <c r="BX66" s="13">
        <v>0.51</v>
      </c>
      <c r="BY66" s="13">
        <v>385</v>
      </c>
      <c r="BZ66" s="13">
        <v>15</v>
      </c>
      <c r="CA66" s="13">
        <v>23.9</v>
      </c>
      <c r="CB66" s="13">
        <v>1.1000000000000001</v>
      </c>
      <c r="CC66" s="13">
        <v>154.5</v>
      </c>
      <c r="CD66" s="13">
        <v>7.1</v>
      </c>
      <c r="CE66" s="13">
        <v>17.57</v>
      </c>
      <c r="CF66" s="13">
        <v>0.97</v>
      </c>
      <c r="CG66" s="13">
        <v>0.106</v>
      </c>
      <c r="CH66" s="13">
        <v>2.8000000000000001E-2</v>
      </c>
      <c r="CI66" s="13">
        <v>149.5</v>
      </c>
      <c r="CJ66" s="13">
        <v>7.7</v>
      </c>
      <c r="CK66" s="13">
        <v>15.45</v>
      </c>
      <c r="CL66" s="13">
        <v>0.62</v>
      </c>
      <c r="CM66" s="13">
        <v>36</v>
      </c>
      <c r="CN66" s="13">
        <v>1.7</v>
      </c>
      <c r="CO66" s="13">
        <v>5.05</v>
      </c>
      <c r="CP66" s="13">
        <v>0.41</v>
      </c>
      <c r="CQ66" s="13">
        <v>23.4</v>
      </c>
      <c r="CR66" s="13">
        <v>1.9</v>
      </c>
      <c r="CS66" s="13">
        <v>5.74</v>
      </c>
      <c r="CT66" s="13">
        <v>0.67</v>
      </c>
      <c r="CU66" s="13">
        <v>1.97</v>
      </c>
      <c r="CV66" s="13">
        <v>0.24</v>
      </c>
      <c r="CW66" s="13">
        <v>5.76</v>
      </c>
      <c r="CX66" s="13">
        <v>0.78</v>
      </c>
      <c r="CY66" s="13">
        <v>0.83699999999999997</v>
      </c>
      <c r="CZ66" s="13">
        <v>9.4E-2</v>
      </c>
      <c r="DA66" s="13">
        <v>5.05</v>
      </c>
      <c r="DB66" s="13">
        <v>0.48</v>
      </c>
      <c r="DC66" s="13">
        <v>0.93</v>
      </c>
      <c r="DD66" s="13">
        <v>0.11</v>
      </c>
      <c r="DE66" s="13">
        <v>2.5499999999999998</v>
      </c>
      <c r="DF66" s="13">
        <v>0.27</v>
      </c>
      <c r="DG66" s="13">
        <v>0.33500000000000002</v>
      </c>
      <c r="DH66" s="13">
        <v>6.9000000000000006E-2</v>
      </c>
      <c r="DI66" s="13">
        <v>2.13</v>
      </c>
      <c r="DJ66" s="13">
        <v>0.31</v>
      </c>
      <c r="DK66" s="13">
        <v>0.33400000000000002</v>
      </c>
      <c r="DL66" s="13">
        <v>5.8999999999999997E-2</v>
      </c>
      <c r="DM66" s="13">
        <v>4.28</v>
      </c>
      <c r="DN66" s="13">
        <v>0.62</v>
      </c>
      <c r="DO66" s="13">
        <v>1.1000000000000001</v>
      </c>
      <c r="DP66" s="13">
        <v>0.12</v>
      </c>
      <c r="DQ66" s="13">
        <v>1.19</v>
      </c>
      <c r="DR66" s="13">
        <v>0.25</v>
      </c>
      <c r="DS66" s="13">
        <v>1.29</v>
      </c>
      <c r="DT66" s="13">
        <v>0.14000000000000001</v>
      </c>
      <c r="DU66" s="13">
        <v>0.42799999999999999</v>
      </c>
      <c r="DV66" s="13">
        <v>0.08</v>
      </c>
      <c r="DW66" s="13">
        <v>45</v>
      </c>
      <c r="DX66" s="134">
        <v>-14.84</v>
      </c>
      <c r="DY66" s="130">
        <v>49.031999999999996</v>
      </c>
      <c r="DZ66" s="130">
        <v>2.4159999999999999</v>
      </c>
      <c r="EA66" s="130">
        <v>11.471</v>
      </c>
      <c r="EB66" s="130">
        <v>1.6870000000000001</v>
      </c>
      <c r="EC66" s="130">
        <v>9.8170000000000002</v>
      </c>
      <c r="ED66" s="130">
        <v>0.29499999999999998</v>
      </c>
      <c r="EE66" s="130">
        <v>12.385</v>
      </c>
      <c r="EF66" s="130">
        <v>9.9390000000000001</v>
      </c>
      <c r="EG66" s="130">
        <v>1.839</v>
      </c>
      <c r="EH66" s="130">
        <v>0.46400000000000002</v>
      </c>
      <c r="EI66" s="130">
        <v>0.218</v>
      </c>
      <c r="EJ66" s="130">
        <v>0</v>
      </c>
      <c r="EK66" s="130">
        <v>11.335000000000001</v>
      </c>
      <c r="EL66" s="130">
        <v>11.33</v>
      </c>
    </row>
    <row r="67" spans="1:142" x14ac:dyDescent="0.3">
      <c r="A67" s="5" t="s">
        <v>134</v>
      </c>
      <c r="B67" s="5">
        <v>50</v>
      </c>
      <c r="C67" s="5">
        <v>908</v>
      </c>
      <c r="D67" t="s">
        <v>196</v>
      </c>
      <c r="F67" s="22">
        <v>21.815000000000001</v>
      </c>
      <c r="G67" s="3">
        <v>125.3</v>
      </c>
      <c r="H67" s="3">
        <v>5.3</v>
      </c>
      <c r="I67" s="3">
        <v>114.9</v>
      </c>
      <c r="J67" s="3">
        <v>6.4</v>
      </c>
      <c r="K67" s="4">
        <v>0.69</v>
      </c>
      <c r="L67" s="4">
        <v>0.16</v>
      </c>
      <c r="M67" s="4">
        <v>9.9000000000000005E-2</v>
      </c>
      <c r="N67" s="4">
        <v>9.7000000000000003E-2</v>
      </c>
      <c r="O67" s="4">
        <v>9.0999999999999998E-2</v>
      </c>
      <c r="P67" s="4">
        <v>2.9000000000000001E-2</v>
      </c>
      <c r="Q67" s="4">
        <v>1.32</v>
      </c>
      <c r="R67" s="4">
        <v>0.12</v>
      </c>
      <c r="S67" s="4"/>
      <c r="T67" s="4"/>
      <c r="U67" s="4">
        <v>0.13700000000000001</v>
      </c>
      <c r="V67" s="4">
        <v>4.1000000000000002E-2</v>
      </c>
      <c r="W67" s="4">
        <v>1.6199999999999999E-2</v>
      </c>
      <c r="X67" s="4">
        <v>6.3E-3</v>
      </c>
      <c r="Y67" s="4">
        <v>1.5599999999999999E-2</v>
      </c>
      <c r="Z67" s="4">
        <v>5.7000000000000002E-3</v>
      </c>
      <c r="AA67" s="38"/>
      <c r="AB67" s="38"/>
      <c r="AC67" s="38"/>
      <c r="AD67" s="38"/>
      <c r="AE67" s="38"/>
      <c r="AG67" s="14">
        <v>1.9833000000000001</v>
      </c>
      <c r="AH67" s="14">
        <v>12.1859</v>
      </c>
      <c r="AI67" s="14">
        <v>0.21659999999999999</v>
      </c>
      <c r="AJ67" s="14">
        <v>11.1905</v>
      </c>
      <c r="AK67" s="14">
        <v>0.3614</v>
      </c>
      <c r="AL67" s="14">
        <v>2.5084</v>
      </c>
      <c r="AM67" s="14">
        <v>49.329099999999997</v>
      </c>
      <c r="AN67" s="14">
        <v>11.477499999999999</v>
      </c>
      <c r="AO67" s="14">
        <v>10.354200000000001</v>
      </c>
      <c r="AP67" s="14">
        <v>0.36709999999999998</v>
      </c>
      <c r="AQ67" s="14">
        <f t="shared" ref="AQ67:AQ127" si="5">AP67/1.65</f>
        <v>0.22248484848484848</v>
      </c>
      <c r="AR67" s="14">
        <v>0.26190000000000002</v>
      </c>
      <c r="AS67" s="14">
        <v>8.8000000000000005E-3</v>
      </c>
      <c r="AT67" s="14">
        <f t="shared" ref="AT67:AT127" si="6">AS67/1.15</f>
        <v>7.6521739130434793E-3</v>
      </c>
      <c r="AU67" s="14">
        <v>100.24460000000001</v>
      </c>
      <c r="AV67" s="14">
        <v>40.971400000000003</v>
      </c>
      <c r="AW67" s="14">
        <v>47.902200000000001</v>
      </c>
      <c r="AX67" s="14">
        <v>11.7331</v>
      </c>
      <c r="AY67" s="14">
        <v>4.87E-2</v>
      </c>
      <c r="AZ67" s="14">
        <v>1.37E-2</v>
      </c>
      <c r="BA67" s="14">
        <v>0.24660000000000001</v>
      </c>
      <c r="BB67" s="14">
        <v>0.41210000000000002</v>
      </c>
      <c r="BC67" s="14">
        <v>7.8399999999999997E-2</v>
      </c>
      <c r="BD67" s="14">
        <v>0.18379999999999999</v>
      </c>
      <c r="BE67" s="14">
        <v>101.5898</v>
      </c>
      <c r="BF67" s="14">
        <f t="shared" si="4"/>
        <v>0.87919021424455901</v>
      </c>
      <c r="BG67" s="13">
        <v>3.96</v>
      </c>
      <c r="BH67" s="13">
        <v>0.42</v>
      </c>
      <c r="BI67" s="13">
        <v>1.48</v>
      </c>
      <c r="BJ67" s="13">
        <v>0.78</v>
      </c>
      <c r="BK67" s="13">
        <v>1146</v>
      </c>
      <c r="BL67" s="13">
        <v>41</v>
      </c>
      <c r="BM67" s="13">
        <v>29.2</v>
      </c>
      <c r="BN67" s="13">
        <v>1.1000000000000001</v>
      </c>
      <c r="BO67" s="13">
        <v>293</v>
      </c>
      <c r="BP67" s="13">
        <v>14</v>
      </c>
      <c r="BQ67" s="13">
        <v>768</v>
      </c>
      <c r="BR67" s="13">
        <v>33</v>
      </c>
      <c r="BS67" s="13">
        <v>52.1</v>
      </c>
      <c r="BT67" s="13">
        <v>2.7</v>
      </c>
      <c r="BU67" s="13">
        <v>219</v>
      </c>
      <c r="BV67" s="13">
        <v>13</v>
      </c>
      <c r="BW67" s="13">
        <v>6.89</v>
      </c>
      <c r="BX67" s="13">
        <v>0.53</v>
      </c>
      <c r="BY67" s="13">
        <v>297</v>
      </c>
      <c r="BZ67" s="13">
        <v>13</v>
      </c>
      <c r="CA67" s="13">
        <v>21.4</v>
      </c>
      <c r="CB67" s="13">
        <v>1.1000000000000001</v>
      </c>
      <c r="CC67" s="13">
        <v>123.1</v>
      </c>
      <c r="CD67" s="13">
        <v>5.6</v>
      </c>
      <c r="CE67" s="13">
        <v>10.3</v>
      </c>
      <c r="CF67" s="13">
        <v>0.65</v>
      </c>
      <c r="CG67" s="13">
        <v>7.1999999999999995E-2</v>
      </c>
      <c r="CH67" s="13">
        <v>2.1999999999999999E-2</v>
      </c>
      <c r="CI67" s="13">
        <v>85.6</v>
      </c>
      <c r="CJ67" s="13">
        <v>4</v>
      </c>
      <c r="CK67" s="13">
        <v>9.67</v>
      </c>
      <c r="CL67" s="13">
        <v>0.65</v>
      </c>
      <c r="CM67" s="13">
        <v>26.4</v>
      </c>
      <c r="CN67" s="13">
        <v>1.4</v>
      </c>
      <c r="CO67" s="13">
        <v>4.03</v>
      </c>
      <c r="CP67" s="13">
        <v>0.33</v>
      </c>
      <c r="CQ67" s="13">
        <v>19.3</v>
      </c>
      <c r="CR67" s="13">
        <v>1.4</v>
      </c>
      <c r="CS67" s="13">
        <v>5.28</v>
      </c>
      <c r="CT67" s="13">
        <v>0.66</v>
      </c>
      <c r="CU67" s="13">
        <v>1.88</v>
      </c>
      <c r="CV67" s="13">
        <v>0.22</v>
      </c>
      <c r="CW67" s="13">
        <v>4.88</v>
      </c>
      <c r="CX67" s="13">
        <v>0.61</v>
      </c>
      <c r="CY67" s="13">
        <v>0.81299999999999994</v>
      </c>
      <c r="CZ67" s="13">
        <v>8.5000000000000006E-2</v>
      </c>
      <c r="DA67" s="13">
        <v>4.83</v>
      </c>
      <c r="DB67" s="13">
        <v>0.38</v>
      </c>
      <c r="DC67" s="13">
        <v>0.89900000000000002</v>
      </c>
      <c r="DD67" s="13">
        <v>8.7999999999999995E-2</v>
      </c>
      <c r="DE67" s="13">
        <v>1.97</v>
      </c>
      <c r="DF67" s="13">
        <v>0.22</v>
      </c>
      <c r="DG67" s="13">
        <v>0.252</v>
      </c>
      <c r="DH67" s="13">
        <v>3.1E-2</v>
      </c>
      <c r="DI67" s="13">
        <v>1.75</v>
      </c>
      <c r="DJ67" s="13">
        <v>0.28999999999999998</v>
      </c>
      <c r="DK67" s="13">
        <v>0.23200000000000001</v>
      </c>
      <c r="DL67" s="13">
        <v>4.9000000000000002E-2</v>
      </c>
      <c r="DM67" s="13">
        <v>3.48</v>
      </c>
      <c r="DN67" s="13">
        <v>0.52</v>
      </c>
      <c r="DO67" s="13">
        <v>0.63200000000000001</v>
      </c>
      <c r="DP67" s="13">
        <v>9.9000000000000005E-2</v>
      </c>
      <c r="DQ67" s="13">
        <v>0.88</v>
      </c>
      <c r="DR67" s="13">
        <v>0.17</v>
      </c>
      <c r="DS67" s="13">
        <v>0.63100000000000001</v>
      </c>
      <c r="DT67" s="13">
        <v>7.2999999999999995E-2</v>
      </c>
      <c r="DU67" s="13">
        <v>0.25800000000000001</v>
      </c>
      <c r="DV67" s="13">
        <v>5.3999999999999999E-2</v>
      </c>
      <c r="DW67" s="13">
        <v>48</v>
      </c>
      <c r="DX67" s="134">
        <v>-4.7</v>
      </c>
      <c r="DY67" s="130">
        <v>48.398000000000003</v>
      </c>
      <c r="DZ67" s="130">
        <v>2.3690000000000002</v>
      </c>
      <c r="EA67" s="130">
        <v>11.509</v>
      </c>
      <c r="EB67" s="130">
        <v>1.718</v>
      </c>
      <c r="EC67" s="130">
        <v>9.7910000000000004</v>
      </c>
      <c r="ED67" s="130">
        <v>0.36299999999999999</v>
      </c>
      <c r="EE67" s="130">
        <v>12.362</v>
      </c>
      <c r="EF67" s="130">
        <v>10.6</v>
      </c>
      <c r="EG67" s="130">
        <v>1.873</v>
      </c>
      <c r="EH67" s="130">
        <v>0.34100000000000003</v>
      </c>
      <c r="EI67" s="130">
        <v>0.20499999999999999</v>
      </c>
      <c r="EJ67" s="130">
        <v>0</v>
      </c>
      <c r="EK67" s="130">
        <v>11.337</v>
      </c>
      <c r="EL67" s="130">
        <v>11.33</v>
      </c>
    </row>
    <row r="68" spans="1:142" x14ac:dyDescent="0.3">
      <c r="A68" s="5" t="s">
        <v>134</v>
      </c>
      <c r="B68" s="5">
        <v>50</v>
      </c>
      <c r="C68" s="5">
        <v>908</v>
      </c>
      <c r="D68" t="s">
        <v>197</v>
      </c>
      <c r="F68" s="22">
        <v>22.347000000000001</v>
      </c>
      <c r="G68" s="3">
        <v>100.5</v>
      </c>
      <c r="H68" s="3">
        <v>3.9</v>
      </c>
      <c r="I68" s="3">
        <v>122.1</v>
      </c>
      <c r="J68" s="3">
        <v>5.5</v>
      </c>
      <c r="K68" s="4">
        <v>0.62</v>
      </c>
      <c r="L68" s="4">
        <v>0.15</v>
      </c>
      <c r="M68" s="4"/>
      <c r="N68" s="4"/>
      <c r="O68" s="4">
        <v>0.115</v>
      </c>
      <c r="P68" s="4">
        <v>3.2000000000000001E-2</v>
      </c>
      <c r="Q68" s="4">
        <v>1.2</v>
      </c>
      <c r="R68" s="4">
        <v>0.14000000000000001</v>
      </c>
      <c r="S68" s="4">
        <v>3.5000000000000003E-2</v>
      </c>
      <c r="T68" s="4">
        <v>1.7999999999999999E-2</v>
      </c>
      <c r="U68" s="4">
        <v>0.155</v>
      </c>
      <c r="V68" s="4">
        <v>4.1000000000000002E-2</v>
      </c>
      <c r="W68" s="4">
        <v>1.11E-2</v>
      </c>
      <c r="X68" s="4">
        <v>5.8999999999999999E-3</v>
      </c>
      <c r="Y68" s="4"/>
      <c r="Z68" s="4"/>
      <c r="AA68" s="38"/>
      <c r="AB68" s="38"/>
      <c r="AC68" s="38"/>
      <c r="AD68" s="38"/>
      <c r="AE68" s="38"/>
      <c r="AG68" s="14">
        <v>1.7712000000000001</v>
      </c>
      <c r="AH68" s="14">
        <v>11.549099999999999</v>
      </c>
      <c r="AI68" s="14">
        <v>0.15429999999999999</v>
      </c>
      <c r="AJ68" s="14">
        <v>11.6035</v>
      </c>
      <c r="AK68" s="14">
        <v>0.38090000000000002</v>
      </c>
      <c r="AL68" s="14">
        <v>2.2993999999999999</v>
      </c>
      <c r="AM68" s="14">
        <v>49.130299999999998</v>
      </c>
      <c r="AN68" s="14">
        <v>10.177</v>
      </c>
      <c r="AO68" s="14">
        <v>11.0345</v>
      </c>
      <c r="AP68" s="14">
        <v>0.31819999999999998</v>
      </c>
      <c r="AQ68" s="14">
        <f t="shared" si="5"/>
        <v>0.19284848484848485</v>
      </c>
      <c r="AR68" s="14">
        <v>0.38040000000000002</v>
      </c>
      <c r="AS68" s="14">
        <v>1.46E-2</v>
      </c>
      <c r="AT68" s="14">
        <f t="shared" si="6"/>
        <v>1.2695652173913045E-2</v>
      </c>
      <c r="AU68" s="14">
        <v>98.813500000000005</v>
      </c>
      <c r="AV68" s="14">
        <v>40.8842</v>
      </c>
      <c r="AW68" s="14">
        <v>47.354199999999999</v>
      </c>
      <c r="AX68" s="14">
        <v>11.8071</v>
      </c>
      <c r="AY68" s="14">
        <v>4.6600000000000003E-2</v>
      </c>
      <c r="AZ68" s="14">
        <v>2.2499999999999999E-2</v>
      </c>
      <c r="BA68" s="14">
        <v>0.27910000000000001</v>
      </c>
      <c r="BB68" s="14">
        <v>0.41039999999999999</v>
      </c>
      <c r="BC68" s="14">
        <v>9.4100000000000003E-2</v>
      </c>
      <c r="BD68" s="14">
        <v>0.17810000000000001</v>
      </c>
      <c r="BE68" s="14">
        <v>101.07640000000001</v>
      </c>
      <c r="BF68" s="14">
        <f t="shared" si="4"/>
        <v>0.87728754190580638</v>
      </c>
      <c r="BG68" s="13">
        <v>4.1399999999999997</v>
      </c>
      <c r="BH68" s="13">
        <v>0.46</v>
      </c>
      <c r="BK68" s="13">
        <v>1000</v>
      </c>
      <c r="BL68" s="13">
        <v>25</v>
      </c>
      <c r="BM68" s="13">
        <v>32.1</v>
      </c>
      <c r="BN68" s="13">
        <v>1.3</v>
      </c>
      <c r="BO68" s="13">
        <v>299</v>
      </c>
      <c r="BP68" s="13">
        <v>11</v>
      </c>
      <c r="BQ68" s="13">
        <v>819</v>
      </c>
      <c r="BR68" s="13">
        <v>31</v>
      </c>
      <c r="BS68" s="13">
        <v>55.5</v>
      </c>
      <c r="BT68" s="13">
        <v>2.8</v>
      </c>
      <c r="BU68" s="13">
        <v>247</v>
      </c>
      <c r="BV68" s="13">
        <v>12</v>
      </c>
      <c r="BW68" s="13">
        <v>7.72</v>
      </c>
      <c r="BX68" s="13">
        <v>0.55000000000000004</v>
      </c>
      <c r="BY68" s="13">
        <v>293</v>
      </c>
      <c r="BZ68" s="13">
        <v>12</v>
      </c>
      <c r="CA68" s="13">
        <v>19.48</v>
      </c>
      <c r="CB68" s="13">
        <v>0.78</v>
      </c>
      <c r="CC68" s="13">
        <v>111.8</v>
      </c>
      <c r="CD68" s="13">
        <v>4.7</v>
      </c>
      <c r="CE68" s="13">
        <v>13.25</v>
      </c>
      <c r="CF68" s="13">
        <v>0.84</v>
      </c>
      <c r="CG68" s="13">
        <v>7.3999999999999996E-2</v>
      </c>
      <c r="CH68" s="13">
        <v>1.7999999999999999E-2</v>
      </c>
      <c r="CI68" s="13">
        <v>100.6</v>
      </c>
      <c r="CJ68" s="13">
        <v>5.7</v>
      </c>
      <c r="CK68" s="13">
        <v>10.93</v>
      </c>
      <c r="CL68" s="13">
        <v>0.52</v>
      </c>
      <c r="CM68" s="13">
        <v>26.46</v>
      </c>
      <c r="CN68" s="13">
        <v>0.9</v>
      </c>
      <c r="CO68" s="13">
        <v>3.77</v>
      </c>
      <c r="CP68" s="13">
        <v>0.2</v>
      </c>
      <c r="CQ68" s="13">
        <v>17</v>
      </c>
      <c r="CR68" s="13">
        <v>1.1000000000000001</v>
      </c>
      <c r="CS68" s="13">
        <v>4.08</v>
      </c>
      <c r="CT68" s="13">
        <v>0.45</v>
      </c>
      <c r="CU68" s="13">
        <v>1.43</v>
      </c>
      <c r="CV68" s="13">
        <v>0.16</v>
      </c>
      <c r="CW68" s="13">
        <v>4.1100000000000003</v>
      </c>
      <c r="CX68" s="13">
        <v>0.45</v>
      </c>
      <c r="CY68" s="13">
        <v>0.69</v>
      </c>
      <c r="CZ68" s="13">
        <v>9.6000000000000002E-2</v>
      </c>
      <c r="DA68" s="13">
        <v>4.18</v>
      </c>
      <c r="DB68" s="13">
        <v>0.47</v>
      </c>
      <c r="DC68" s="13">
        <v>0.755</v>
      </c>
      <c r="DD68" s="13">
        <v>8.5000000000000006E-2</v>
      </c>
      <c r="DE68" s="13">
        <v>2.19</v>
      </c>
      <c r="DF68" s="13">
        <v>0.2</v>
      </c>
      <c r="DG68" s="13">
        <v>0.28100000000000003</v>
      </c>
      <c r="DH68" s="13">
        <v>5.1999999999999998E-2</v>
      </c>
      <c r="DI68" s="13">
        <v>1.69</v>
      </c>
      <c r="DJ68" s="13">
        <v>0.24</v>
      </c>
      <c r="DK68" s="13">
        <v>0.19900000000000001</v>
      </c>
      <c r="DL68" s="13">
        <v>4.7E-2</v>
      </c>
      <c r="DM68" s="13">
        <v>3.13</v>
      </c>
      <c r="DN68" s="13">
        <v>0.49</v>
      </c>
      <c r="DO68" s="13">
        <v>0.73</v>
      </c>
      <c r="DP68" s="13">
        <v>0.1</v>
      </c>
      <c r="DQ68" s="13">
        <v>0.92</v>
      </c>
      <c r="DR68" s="13">
        <v>0.15</v>
      </c>
      <c r="DS68" s="13">
        <v>0.94</v>
      </c>
      <c r="DT68" s="13">
        <v>0.12</v>
      </c>
      <c r="DU68" s="13">
        <v>0.28000000000000003</v>
      </c>
      <c r="DV68" s="13">
        <v>0.05</v>
      </c>
      <c r="DW68" s="13">
        <v>51</v>
      </c>
      <c r="DX68" s="134">
        <v>-6.08</v>
      </c>
      <c r="DY68" s="130">
        <v>49.009</v>
      </c>
      <c r="DZ68" s="130">
        <v>2.1859999999999999</v>
      </c>
      <c r="EA68" s="130">
        <v>10.978</v>
      </c>
      <c r="EB68" s="130">
        <v>1.74</v>
      </c>
      <c r="EC68" s="130">
        <v>9.7739999999999991</v>
      </c>
      <c r="ED68" s="130">
        <v>0.32200000000000001</v>
      </c>
      <c r="EE68" s="130">
        <v>12.256</v>
      </c>
      <c r="EF68" s="130">
        <v>11.069000000000001</v>
      </c>
      <c r="EG68" s="130">
        <v>1.6839999999999999</v>
      </c>
      <c r="EH68" s="130">
        <v>0.36199999999999999</v>
      </c>
      <c r="EI68" s="130">
        <v>0.14699999999999999</v>
      </c>
      <c r="EJ68" s="130">
        <v>0</v>
      </c>
      <c r="EK68" s="130">
        <v>11.339</v>
      </c>
      <c r="EL68" s="130">
        <v>11.33</v>
      </c>
    </row>
    <row r="69" spans="1:142" x14ac:dyDescent="0.3">
      <c r="A69" s="5" t="s">
        <v>134</v>
      </c>
      <c r="B69" s="5">
        <v>50</v>
      </c>
      <c r="C69" s="5">
        <v>908</v>
      </c>
      <c r="D69" t="s">
        <v>198</v>
      </c>
      <c r="F69" s="22">
        <v>12.137</v>
      </c>
      <c r="G69" s="3">
        <v>135</v>
      </c>
      <c r="H69" s="3">
        <v>8.3000000000000007</v>
      </c>
      <c r="I69" s="3">
        <v>148</v>
      </c>
      <c r="J69" s="3">
        <v>12</v>
      </c>
      <c r="K69" s="4">
        <v>0.73</v>
      </c>
      <c r="L69" s="4">
        <v>0.26</v>
      </c>
      <c r="M69" s="4">
        <v>0.26</v>
      </c>
      <c r="N69" s="4">
        <v>0.2</v>
      </c>
      <c r="O69" s="4">
        <v>0.125</v>
      </c>
      <c r="P69" s="4">
        <v>4.2000000000000003E-2</v>
      </c>
      <c r="Q69" s="4">
        <v>1.31</v>
      </c>
      <c r="R69" s="4">
        <v>0.15</v>
      </c>
      <c r="S69" s="4"/>
      <c r="T69" s="4"/>
      <c r="U69" s="4">
        <v>0.16300000000000001</v>
      </c>
      <c r="V69" s="4">
        <v>0.04</v>
      </c>
      <c r="W69" s="4">
        <v>1.54E-2</v>
      </c>
      <c r="X69" s="4">
        <v>7.3000000000000001E-3</v>
      </c>
      <c r="Y69" s="4">
        <v>1.44E-2</v>
      </c>
      <c r="Z69" s="4">
        <v>7.3000000000000001E-3</v>
      </c>
      <c r="AA69" s="38">
        <v>2.7742</v>
      </c>
      <c r="AB69" s="38">
        <v>0.36299999999999999</v>
      </c>
      <c r="AC69" s="38">
        <v>0.03</v>
      </c>
      <c r="AD69" s="38">
        <v>0.23400000000000001</v>
      </c>
      <c r="AE69" s="38">
        <v>3.5000000000000003E-2</v>
      </c>
      <c r="AG69" s="14">
        <v>2.1423999999999999</v>
      </c>
      <c r="AH69" s="14">
        <v>11.3772</v>
      </c>
      <c r="AI69" s="14">
        <v>0.32450000000000001</v>
      </c>
      <c r="AJ69" s="14">
        <v>9.1079000000000008</v>
      </c>
      <c r="AK69" s="14">
        <v>0.4304</v>
      </c>
      <c r="AL69" s="14">
        <v>2.4144999999999999</v>
      </c>
      <c r="AM69" s="14">
        <v>48.205399999999997</v>
      </c>
      <c r="AN69" s="14">
        <v>10.9062</v>
      </c>
      <c r="AO69" s="14">
        <v>14.464</v>
      </c>
      <c r="AP69" s="14">
        <v>0.42749999999999999</v>
      </c>
      <c r="AQ69" s="14">
        <f t="shared" si="5"/>
        <v>0.25909090909090909</v>
      </c>
      <c r="AR69" s="14">
        <v>0.26350000000000001</v>
      </c>
      <c r="AS69" s="14">
        <v>1.7399999999999999E-2</v>
      </c>
      <c r="AT69" s="14">
        <f t="shared" si="6"/>
        <v>1.5130434782608696E-2</v>
      </c>
      <c r="AU69" s="14">
        <v>100.08069999999999</v>
      </c>
      <c r="AV69" s="14">
        <v>40.186500000000002</v>
      </c>
      <c r="AW69" s="14">
        <v>44.745199999999997</v>
      </c>
      <c r="AX69" s="14">
        <v>15.4575</v>
      </c>
      <c r="AY69" s="14">
        <v>4.1500000000000002E-2</v>
      </c>
      <c r="AZ69" s="14">
        <v>1.6199999999999999E-2</v>
      </c>
      <c r="BA69" s="14">
        <v>0.2414</v>
      </c>
      <c r="BB69" s="14">
        <v>0.31409999999999999</v>
      </c>
      <c r="BC69" s="14">
        <v>5.8599999999999999E-2</v>
      </c>
      <c r="BD69" s="14">
        <v>0.21510000000000001</v>
      </c>
      <c r="BE69" s="14">
        <v>101.27589999999999</v>
      </c>
      <c r="BF69" s="14">
        <f t="shared" si="4"/>
        <v>0.83766094137920977</v>
      </c>
      <c r="BG69" s="13">
        <v>5.48</v>
      </c>
      <c r="BH69" s="13">
        <v>0.81</v>
      </c>
      <c r="BI69" s="13">
        <v>1.77</v>
      </c>
      <c r="BJ69" s="13">
        <v>0.95</v>
      </c>
      <c r="BK69" s="13">
        <v>1257</v>
      </c>
      <c r="BL69" s="13">
        <v>60</v>
      </c>
      <c r="BM69" s="13">
        <v>36.9</v>
      </c>
      <c r="BN69" s="13">
        <v>1.7</v>
      </c>
      <c r="BO69" s="13">
        <v>460</v>
      </c>
      <c r="BP69" s="13">
        <v>36</v>
      </c>
      <c r="BQ69" s="13">
        <v>671</v>
      </c>
      <c r="BR69" s="13">
        <v>42</v>
      </c>
      <c r="BS69" s="13">
        <v>55.8</v>
      </c>
      <c r="BT69" s="13">
        <v>3.5</v>
      </c>
      <c r="BU69" s="13">
        <v>148</v>
      </c>
      <c r="BV69" s="13">
        <v>12</v>
      </c>
      <c r="BW69" s="13">
        <v>7.9</v>
      </c>
      <c r="BX69" s="13">
        <v>0.55000000000000004</v>
      </c>
      <c r="BY69" s="13">
        <v>318</v>
      </c>
      <c r="BZ69" s="13">
        <v>16</v>
      </c>
      <c r="CA69" s="13">
        <v>26.8</v>
      </c>
      <c r="CB69" s="13">
        <v>1.7</v>
      </c>
      <c r="CC69" s="13">
        <v>121.2</v>
      </c>
      <c r="CD69" s="13">
        <v>7.5</v>
      </c>
      <c r="CE69" s="13">
        <v>12.8</v>
      </c>
      <c r="CF69" s="13">
        <v>1.2</v>
      </c>
      <c r="CG69" s="13">
        <v>0.107</v>
      </c>
      <c r="CH69" s="13">
        <v>2.5000000000000001E-2</v>
      </c>
      <c r="CI69" s="13">
        <v>110</v>
      </c>
      <c r="CJ69" s="13">
        <v>9.3000000000000007</v>
      </c>
      <c r="CK69" s="13">
        <v>11.31</v>
      </c>
      <c r="CL69" s="13">
        <v>0.7</v>
      </c>
      <c r="CM69" s="13">
        <v>28.3</v>
      </c>
      <c r="CN69" s="13">
        <v>2</v>
      </c>
      <c r="CO69" s="13">
        <v>4.3</v>
      </c>
      <c r="CP69" s="13">
        <v>0.36</v>
      </c>
      <c r="CQ69" s="13">
        <v>19.399999999999999</v>
      </c>
      <c r="CR69" s="13">
        <v>1.7</v>
      </c>
      <c r="CS69" s="13">
        <v>4.79</v>
      </c>
      <c r="CT69" s="13">
        <v>0.57999999999999996</v>
      </c>
      <c r="CU69" s="13">
        <v>1.7</v>
      </c>
      <c r="CV69" s="13">
        <v>0.19</v>
      </c>
      <c r="CW69" s="13">
        <v>5.97</v>
      </c>
      <c r="CX69" s="13">
        <v>0.78</v>
      </c>
      <c r="CY69" s="13">
        <v>0.86399999999999999</v>
      </c>
      <c r="CZ69" s="13">
        <v>9.2999999999999999E-2</v>
      </c>
      <c r="DA69" s="13">
        <v>5.53</v>
      </c>
      <c r="DB69" s="13">
        <v>0.68</v>
      </c>
      <c r="DC69" s="13">
        <v>1.0900000000000001</v>
      </c>
      <c r="DD69" s="13">
        <v>0.13</v>
      </c>
      <c r="DE69" s="13">
        <v>3.06</v>
      </c>
      <c r="DF69" s="13">
        <v>0.44</v>
      </c>
      <c r="DG69" s="13">
        <v>0.435</v>
      </c>
      <c r="DH69" s="13">
        <v>7.3999999999999996E-2</v>
      </c>
      <c r="DI69" s="13">
        <v>2.56</v>
      </c>
      <c r="DJ69" s="13">
        <v>0.39</v>
      </c>
      <c r="DK69" s="13">
        <v>0.34899999999999998</v>
      </c>
      <c r="DL69" s="13">
        <v>6.7000000000000004E-2</v>
      </c>
      <c r="DM69" s="13">
        <v>3.19</v>
      </c>
      <c r="DN69" s="13">
        <v>0.56999999999999995</v>
      </c>
      <c r="DO69" s="13">
        <v>0.65</v>
      </c>
      <c r="DP69" s="13">
        <v>0.12</v>
      </c>
      <c r="DQ69" s="13">
        <v>1.1000000000000001</v>
      </c>
      <c r="DR69" s="13">
        <v>0.23</v>
      </c>
      <c r="DS69" s="13">
        <v>0.88</v>
      </c>
      <c r="DT69" s="13">
        <v>0.13</v>
      </c>
      <c r="DU69" s="13">
        <v>0.29499999999999998</v>
      </c>
      <c r="DV69" s="13">
        <v>6.4000000000000001E-2</v>
      </c>
      <c r="DW69" s="13">
        <v>54</v>
      </c>
      <c r="DX69" s="134">
        <v>10.199999999999999</v>
      </c>
      <c r="DY69" s="130">
        <v>49.609000000000002</v>
      </c>
      <c r="DZ69" s="130">
        <v>2.7120000000000002</v>
      </c>
      <c r="EA69" s="130">
        <v>12.778</v>
      </c>
      <c r="EB69" s="130">
        <v>1.6870000000000001</v>
      </c>
      <c r="EC69" s="130">
        <v>9.8040000000000003</v>
      </c>
      <c r="ED69" s="130">
        <v>0.42099999999999999</v>
      </c>
      <c r="EE69" s="130">
        <v>9.0220000000000002</v>
      </c>
      <c r="EF69" s="130">
        <v>10.153</v>
      </c>
      <c r="EG69" s="130">
        <v>2.4060000000000001</v>
      </c>
      <c r="EH69" s="130">
        <v>0.48299999999999998</v>
      </c>
      <c r="EI69" s="130">
        <v>0.36399999999999999</v>
      </c>
      <c r="EJ69" s="130">
        <v>0</v>
      </c>
      <c r="EK69" s="130">
        <v>11.321999999999999</v>
      </c>
      <c r="EL69" s="130">
        <v>11.33</v>
      </c>
    </row>
    <row r="70" spans="1:142" x14ac:dyDescent="0.3">
      <c r="A70" s="5" t="s">
        <v>134</v>
      </c>
      <c r="B70" s="5">
        <v>50</v>
      </c>
      <c r="C70" s="5">
        <v>908</v>
      </c>
      <c r="D70" t="s">
        <v>199</v>
      </c>
      <c r="F70" s="22">
        <v>6.8505000000000003</v>
      </c>
      <c r="G70" s="3">
        <v>125</v>
      </c>
      <c r="H70" s="3">
        <v>10</v>
      </c>
      <c r="I70" s="3">
        <v>121</v>
      </c>
      <c r="J70" s="3">
        <v>12</v>
      </c>
      <c r="K70" s="4">
        <v>0.73</v>
      </c>
      <c r="L70" s="4">
        <v>0.24</v>
      </c>
      <c r="M70" s="4">
        <v>0.23</v>
      </c>
      <c r="N70" s="4">
        <v>0.27</v>
      </c>
      <c r="O70" s="4">
        <v>0.11700000000000001</v>
      </c>
      <c r="P70" s="4">
        <v>3.6999999999999998E-2</v>
      </c>
      <c r="Q70" s="4">
        <v>1.66</v>
      </c>
      <c r="R70" s="4">
        <v>0.25</v>
      </c>
      <c r="S70" s="4">
        <v>4.1000000000000002E-2</v>
      </c>
      <c r="T70" s="4">
        <v>3.4000000000000002E-2</v>
      </c>
      <c r="U70" s="4">
        <v>0.17699999999999999</v>
      </c>
      <c r="V70" s="4">
        <v>4.8000000000000001E-2</v>
      </c>
      <c r="W70" s="4">
        <v>2.0400000000000001E-2</v>
      </c>
      <c r="X70" s="4">
        <v>8.6999999999999994E-3</v>
      </c>
      <c r="Y70" s="4">
        <v>8.3000000000000001E-3</v>
      </c>
      <c r="Z70" s="4">
        <v>8.3000000000000001E-3</v>
      </c>
      <c r="AA70" s="38"/>
      <c r="AB70" s="38"/>
      <c r="AC70" s="38"/>
      <c r="AD70" s="38"/>
      <c r="AE70" s="38"/>
      <c r="AG70" s="14">
        <v>2.3555999999999999</v>
      </c>
      <c r="AH70" s="14">
        <v>12.6357</v>
      </c>
      <c r="AI70" s="14">
        <v>0.2833</v>
      </c>
      <c r="AJ70" s="14">
        <v>11.1524</v>
      </c>
      <c r="AK70" s="14">
        <v>0.53710000000000002</v>
      </c>
      <c r="AL70" s="14">
        <v>2.8391000000000002</v>
      </c>
      <c r="AM70" s="14">
        <v>49.372199999999999</v>
      </c>
      <c r="AN70" s="14">
        <v>8.3855000000000004</v>
      </c>
      <c r="AO70" s="14">
        <v>10.238899999999999</v>
      </c>
      <c r="AP70" s="14">
        <v>0.34129999999999999</v>
      </c>
      <c r="AQ70" s="14">
        <f t="shared" si="5"/>
        <v>0.20684848484848486</v>
      </c>
      <c r="AR70" s="14">
        <v>0.25309999999999999</v>
      </c>
      <c r="AS70" s="14">
        <v>1.89E-2</v>
      </c>
      <c r="AT70" s="14">
        <f t="shared" si="6"/>
        <v>1.6434782608695655E-2</v>
      </c>
      <c r="AU70" s="14">
        <v>98.412999999999997</v>
      </c>
      <c r="AV70" s="14">
        <v>40.672699999999999</v>
      </c>
      <c r="AW70" s="14">
        <v>47.231099999999998</v>
      </c>
      <c r="AX70" s="14">
        <v>12.3344</v>
      </c>
      <c r="AY70" s="14">
        <v>4.3299999999999998E-2</v>
      </c>
      <c r="AZ70" s="14">
        <v>1.5299999999999999E-2</v>
      </c>
      <c r="BA70" s="14">
        <v>0.246</v>
      </c>
      <c r="BB70" s="14">
        <v>0.39279999999999998</v>
      </c>
      <c r="BC70" s="14">
        <v>6.7100000000000007E-2</v>
      </c>
      <c r="BD70" s="14">
        <v>0.1426</v>
      </c>
      <c r="BE70" s="14">
        <v>101.1451</v>
      </c>
      <c r="BF70" s="14">
        <f t="shared" si="4"/>
        <v>0.87221612969187379</v>
      </c>
      <c r="BG70" s="13">
        <v>4.8</v>
      </c>
      <c r="BH70" s="13">
        <v>1.1000000000000001</v>
      </c>
      <c r="BK70" s="13">
        <v>1470</v>
      </c>
      <c r="BL70" s="13">
        <v>140</v>
      </c>
      <c r="BM70" s="13">
        <v>26.5</v>
      </c>
      <c r="BN70" s="13">
        <v>2</v>
      </c>
      <c r="BO70" s="13">
        <v>299</v>
      </c>
      <c r="BP70" s="13">
        <v>27</v>
      </c>
      <c r="BQ70" s="13">
        <v>432</v>
      </c>
      <c r="BR70" s="13">
        <v>44</v>
      </c>
      <c r="BS70" s="13">
        <v>45.2</v>
      </c>
      <c r="BT70" s="13">
        <v>6.3</v>
      </c>
      <c r="BU70" s="13">
        <v>160</v>
      </c>
      <c r="BV70" s="13">
        <v>23</v>
      </c>
      <c r="BW70" s="13">
        <v>9.8000000000000007</v>
      </c>
      <c r="BX70" s="13">
        <v>1</v>
      </c>
      <c r="BY70" s="13">
        <v>370</v>
      </c>
      <c r="BZ70" s="13">
        <v>25</v>
      </c>
      <c r="CA70" s="13">
        <v>21.4</v>
      </c>
      <c r="CB70" s="13">
        <v>2.4</v>
      </c>
      <c r="CC70" s="13">
        <v>149</v>
      </c>
      <c r="CD70" s="13">
        <v>19</v>
      </c>
      <c r="CE70" s="13">
        <v>18.600000000000001</v>
      </c>
      <c r="CF70" s="13">
        <v>2.2000000000000002</v>
      </c>
      <c r="CG70" s="13">
        <v>0.11600000000000001</v>
      </c>
      <c r="CH70" s="13">
        <v>2.9000000000000001E-2</v>
      </c>
      <c r="CI70" s="13">
        <v>131</v>
      </c>
      <c r="CJ70" s="13">
        <v>15</v>
      </c>
      <c r="CK70" s="13">
        <v>15.3</v>
      </c>
      <c r="CL70" s="13">
        <v>1.9</v>
      </c>
      <c r="CM70" s="13">
        <v>38.6</v>
      </c>
      <c r="CN70" s="13">
        <v>4.9000000000000004</v>
      </c>
      <c r="CO70" s="13">
        <v>5.13</v>
      </c>
      <c r="CP70" s="13">
        <v>0.52</v>
      </c>
      <c r="CQ70" s="13">
        <v>21.7</v>
      </c>
      <c r="CR70" s="13">
        <v>2.1</v>
      </c>
      <c r="CS70" s="13">
        <v>5.3</v>
      </c>
      <c r="CT70" s="13">
        <v>0.91</v>
      </c>
      <c r="CU70" s="13">
        <v>1.8</v>
      </c>
      <c r="CV70" s="13">
        <v>0.16</v>
      </c>
      <c r="CW70" s="13">
        <v>4.88</v>
      </c>
      <c r="CX70" s="13">
        <v>0.79</v>
      </c>
      <c r="CY70" s="13">
        <v>0.79700000000000004</v>
      </c>
      <c r="CZ70" s="13">
        <v>8.8999999999999996E-2</v>
      </c>
      <c r="DA70" s="13">
        <v>4.3</v>
      </c>
      <c r="DB70" s="13">
        <v>0.79</v>
      </c>
      <c r="DC70" s="13">
        <v>0.8</v>
      </c>
      <c r="DD70" s="13">
        <v>0.17</v>
      </c>
      <c r="DE70" s="13">
        <v>2.25</v>
      </c>
      <c r="DF70" s="13">
        <v>0.34</v>
      </c>
      <c r="DG70" s="13">
        <v>0.30599999999999999</v>
      </c>
      <c r="DH70" s="13">
        <v>8.7999999999999995E-2</v>
      </c>
      <c r="DI70" s="13">
        <v>1.52</v>
      </c>
      <c r="DJ70" s="13">
        <v>0.34</v>
      </c>
      <c r="DK70" s="13">
        <v>0.252</v>
      </c>
      <c r="DL70" s="13">
        <v>7.0999999999999994E-2</v>
      </c>
      <c r="DM70" s="13">
        <v>3.49</v>
      </c>
      <c r="DN70" s="13">
        <v>0.68</v>
      </c>
      <c r="DO70" s="13">
        <v>1.02</v>
      </c>
      <c r="DP70" s="13">
        <v>0.19</v>
      </c>
      <c r="DQ70" s="13">
        <v>0.89</v>
      </c>
      <c r="DR70" s="13">
        <v>0.28000000000000003</v>
      </c>
      <c r="DS70" s="13">
        <v>0.96</v>
      </c>
      <c r="DT70" s="13">
        <v>0.15</v>
      </c>
      <c r="DU70" s="13">
        <v>0.45</v>
      </c>
      <c r="DV70" s="13">
        <v>0.13</v>
      </c>
      <c r="DW70" s="13">
        <v>57</v>
      </c>
      <c r="DX70" s="134">
        <v>-10.56</v>
      </c>
      <c r="DY70" s="130">
        <v>48.85</v>
      </c>
      <c r="DZ70" s="130">
        <v>2.589</v>
      </c>
      <c r="EA70" s="130">
        <v>11.522</v>
      </c>
      <c r="EB70" s="130">
        <v>1.7370000000000001</v>
      </c>
      <c r="EC70" s="130">
        <v>9.7720000000000002</v>
      </c>
      <c r="ED70" s="130">
        <v>0.34599999999999997</v>
      </c>
      <c r="EE70" s="130">
        <v>11.597</v>
      </c>
      <c r="EF70" s="130">
        <v>10.236000000000001</v>
      </c>
      <c r="EG70" s="130">
        <v>2.1480000000000001</v>
      </c>
      <c r="EH70" s="130">
        <v>0.49</v>
      </c>
      <c r="EI70" s="130">
        <v>0.25800000000000001</v>
      </c>
      <c r="EJ70" s="130">
        <v>0</v>
      </c>
      <c r="EK70" s="130">
        <v>11.335000000000001</v>
      </c>
      <c r="EL70" s="130">
        <v>11.33</v>
      </c>
    </row>
    <row r="71" spans="1:142" x14ac:dyDescent="0.3">
      <c r="A71" s="5" t="s">
        <v>133</v>
      </c>
      <c r="B71" s="5">
        <v>50</v>
      </c>
      <c r="C71" s="5">
        <v>908</v>
      </c>
      <c r="D71" t="s">
        <v>201</v>
      </c>
      <c r="F71" s="22">
        <v>18.646999999999998</v>
      </c>
      <c r="G71" s="3">
        <v>148.5</v>
      </c>
      <c r="H71" s="3">
        <v>6.3</v>
      </c>
      <c r="I71" s="3">
        <v>129</v>
      </c>
      <c r="J71" s="3">
        <v>6.6</v>
      </c>
      <c r="K71" s="4">
        <v>0.85</v>
      </c>
      <c r="L71" s="4">
        <v>0.21</v>
      </c>
      <c r="M71" s="4">
        <v>0.13</v>
      </c>
      <c r="N71" s="4">
        <v>0.15</v>
      </c>
      <c r="O71" s="4">
        <v>0.1</v>
      </c>
      <c r="P71" s="4">
        <v>3.5000000000000003E-2</v>
      </c>
      <c r="Q71" s="4">
        <v>1.88</v>
      </c>
      <c r="R71" s="4">
        <v>0.2</v>
      </c>
      <c r="S71" s="4"/>
      <c r="T71" s="4"/>
      <c r="U71" s="4">
        <v>0.161</v>
      </c>
      <c r="V71" s="4">
        <v>3.2000000000000001E-2</v>
      </c>
      <c r="W71" s="4">
        <v>1.7600000000000001E-2</v>
      </c>
      <c r="X71" s="4">
        <v>9.4999999999999998E-3</v>
      </c>
      <c r="Y71" s="4">
        <v>2.1100000000000001E-2</v>
      </c>
      <c r="Z71" s="4">
        <v>7.3000000000000001E-3</v>
      </c>
      <c r="AA71" s="38">
        <v>12.519</v>
      </c>
      <c r="AB71" s="38">
        <v>0.40400000000000003</v>
      </c>
      <c r="AC71" s="38">
        <v>1.4E-2</v>
      </c>
      <c r="AD71" s="38">
        <v>0.28699999999999998</v>
      </c>
      <c r="AE71" s="38">
        <v>2.1999999999999999E-2</v>
      </c>
      <c r="AG71" s="14">
        <v>2.2130999999999998</v>
      </c>
      <c r="AH71" s="14">
        <v>12.1091</v>
      </c>
      <c r="AI71" s="14">
        <v>0.29399999999999998</v>
      </c>
      <c r="AJ71" s="14">
        <v>10.769399999999999</v>
      </c>
      <c r="AK71" s="14">
        <v>0.46629999999999999</v>
      </c>
      <c r="AL71" s="14">
        <v>2.5243000000000002</v>
      </c>
      <c r="AM71" s="14">
        <v>49.338999999999999</v>
      </c>
      <c r="AN71" s="14">
        <v>9.4948999999999995</v>
      </c>
      <c r="AO71" s="14">
        <v>11.275499999999999</v>
      </c>
      <c r="AP71" s="14">
        <v>0.35709999999999997</v>
      </c>
      <c r="AQ71" s="14">
        <f t="shared" si="5"/>
        <v>0.21642424242424241</v>
      </c>
      <c r="AR71" s="14">
        <v>0.26790000000000003</v>
      </c>
      <c r="AS71" s="14">
        <v>1.6199999999999999E-2</v>
      </c>
      <c r="AT71" s="14">
        <f t="shared" si="6"/>
        <v>1.4086956521739131E-2</v>
      </c>
      <c r="AU71" s="14">
        <v>99.126599999999996</v>
      </c>
      <c r="AV71" s="14">
        <v>40.6327</v>
      </c>
      <c r="AW71" s="14">
        <v>46.466099999999997</v>
      </c>
      <c r="AX71" s="14">
        <v>13.061299999999999</v>
      </c>
      <c r="AY71" s="14">
        <v>4.3799999999999999E-2</v>
      </c>
      <c r="AZ71" s="14">
        <v>9.1999999999999998E-3</v>
      </c>
      <c r="BA71" s="14">
        <v>0.2681</v>
      </c>
      <c r="BB71" s="14">
        <v>0.36070000000000002</v>
      </c>
      <c r="BC71" s="14">
        <v>8.09E-2</v>
      </c>
      <c r="BD71" s="14">
        <v>0.18490000000000001</v>
      </c>
      <c r="BE71" s="14">
        <v>101.10769999999999</v>
      </c>
      <c r="BF71" s="14">
        <f t="shared" si="4"/>
        <v>0.8637869339909956</v>
      </c>
      <c r="BG71" s="13">
        <v>4.45</v>
      </c>
      <c r="BH71" s="13">
        <v>0.4</v>
      </c>
      <c r="BI71" s="13">
        <v>0.21</v>
      </c>
      <c r="BJ71" s="13">
        <v>0.28999999999999998</v>
      </c>
      <c r="BK71" s="13">
        <v>1180</v>
      </c>
      <c r="BL71" s="13">
        <v>39</v>
      </c>
      <c r="BM71" s="13">
        <v>31.46</v>
      </c>
      <c r="BN71" s="13">
        <v>0.99</v>
      </c>
      <c r="BO71" s="13">
        <v>310</v>
      </c>
      <c r="BP71" s="13">
        <v>10</v>
      </c>
      <c r="BQ71" s="13">
        <v>561</v>
      </c>
      <c r="BR71" s="13">
        <v>24</v>
      </c>
      <c r="BS71" s="13">
        <v>57.7</v>
      </c>
      <c r="BT71" s="13">
        <v>2.6</v>
      </c>
      <c r="BU71" s="13">
        <v>207.1</v>
      </c>
      <c r="BV71" s="13">
        <v>9</v>
      </c>
      <c r="BW71" s="13">
        <v>9.31</v>
      </c>
      <c r="BX71" s="13">
        <v>0.49</v>
      </c>
      <c r="BY71" s="13">
        <v>359</v>
      </c>
      <c r="BZ71" s="13">
        <v>13</v>
      </c>
      <c r="CA71" s="13">
        <v>21.8</v>
      </c>
      <c r="CB71" s="13">
        <v>1</v>
      </c>
      <c r="CC71" s="13">
        <v>138.6</v>
      </c>
      <c r="CD71" s="13">
        <v>5.9</v>
      </c>
      <c r="CE71" s="13">
        <v>14.66</v>
      </c>
      <c r="CF71" s="13">
        <v>0.95</v>
      </c>
      <c r="CG71" s="13">
        <v>8.8999999999999996E-2</v>
      </c>
      <c r="CH71" s="13">
        <v>2.3E-2</v>
      </c>
      <c r="CI71" s="13">
        <v>115.9</v>
      </c>
      <c r="CJ71" s="13">
        <v>7</v>
      </c>
      <c r="CK71" s="13">
        <v>12.59</v>
      </c>
      <c r="CL71" s="13">
        <v>0.65</v>
      </c>
      <c r="CM71" s="13">
        <v>31.5</v>
      </c>
      <c r="CN71" s="13">
        <v>1.2</v>
      </c>
      <c r="CO71" s="13">
        <v>4.37</v>
      </c>
      <c r="CP71" s="13">
        <v>0.24</v>
      </c>
      <c r="CQ71" s="13">
        <v>20.7</v>
      </c>
      <c r="CR71" s="13">
        <v>1.4</v>
      </c>
      <c r="CS71" s="13">
        <v>5.2</v>
      </c>
      <c r="CT71" s="13">
        <v>0.62</v>
      </c>
      <c r="CU71" s="13">
        <v>1.85</v>
      </c>
      <c r="CV71" s="13">
        <v>0.18</v>
      </c>
      <c r="CW71" s="13">
        <v>5.13</v>
      </c>
      <c r="CX71" s="13">
        <v>0.6</v>
      </c>
      <c r="CY71" s="13">
        <v>0.84299999999999997</v>
      </c>
      <c r="CZ71" s="13">
        <v>8.1000000000000003E-2</v>
      </c>
      <c r="DA71" s="13">
        <v>4.8</v>
      </c>
      <c r="DB71" s="13">
        <v>0.49</v>
      </c>
      <c r="DC71" s="13">
        <v>1.02</v>
      </c>
      <c r="DD71" s="13">
        <v>0.1</v>
      </c>
      <c r="DE71" s="13">
        <v>2.4</v>
      </c>
      <c r="DF71" s="13">
        <v>0.25</v>
      </c>
      <c r="DG71" s="13">
        <v>0.26300000000000001</v>
      </c>
      <c r="DH71" s="13">
        <v>5.1999999999999998E-2</v>
      </c>
      <c r="DI71" s="13">
        <v>1.61</v>
      </c>
      <c r="DJ71" s="13">
        <v>0.22</v>
      </c>
      <c r="DK71" s="13">
        <v>0.24</v>
      </c>
      <c r="DL71" s="13">
        <v>4.2000000000000003E-2</v>
      </c>
      <c r="DM71" s="13">
        <v>3.83</v>
      </c>
      <c r="DN71" s="13">
        <v>0.55000000000000004</v>
      </c>
      <c r="DO71" s="13">
        <v>0.71599999999999997</v>
      </c>
      <c r="DP71" s="13">
        <v>8.7999999999999995E-2</v>
      </c>
      <c r="DQ71" s="13">
        <v>1.04</v>
      </c>
      <c r="DR71" s="13">
        <v>0.2</v>
      </c>
      <c r="DS71" s="13">
        <v>1.01</v>
      </c>
      <c r="DT71" s="13">
        <v>0.11</v>
      </c>
      <c r="DU71" s="13">
        <v>0.32800000000000001</v>
      </c>
      <c r="DV71" s="13">
        <v>6.2E-2</v>
      </c>
      <c r="DW71" s="13">
        <v>60</v>
      </c>
      <c r="DX71" s="134">
        <v>-3.83</v>
      </c>
      <c r="DY71" s="130">
        <v>49.24</v>
      </c>
      <c r="DZ71" s="130">
        <v>2.444</v>
      </c>
      <c r="EA71" s="130">
        <v>11.722</v>
      </c>
      <c r="EB71" s="130">
        <v>1.73</v>
      </c>
      <c r="EC71" s="130">
        <v>9.7780000000000005</v>
      </c>
      <c r="ED71" s="130">
        <v>0.36</v>
      </c>
      <c r="EE71" s="130">
        <v>10.913</v>
      </c>
      <c r="EF71" s="130">
        <v>10.451000000000001</v>
      </c>
      <c r="EG71" s="130">
        <v>2.1419999999999999</v>
      </c>
      <c r="EH71" s="130">
        <v>0.45100000000000001</v>
      </c>
      <c r="EI71" s="130">
        <v>0.28499999999999998</v>
      </c>
      <c r="EJ71" s="130">
        <v>0</v>
      </c>
      <c r="EK71" s="130">
        <v>11.336</v>
      </c>
      <c r="EL71" s="130">
        <v>11.33</v>
      </c>
    </row>
    <row r="72" spans="1:142" x14ac:dyDescent="0.3">
      <c r="A72" s="5" t="s">
        <v>133</v>
      </c>
      <c r="B72" s="5">
        <v>50</v>
      </c>
      <c r="C72" s="5">
        <v>908</v>
      </c>
      <c r="D72" t="s">
        <v>202</v>
      </c>
      <c r="F72" s="22">
        <v>21.372</v>
      </c>
      <c r="G72" s="3">
        <v>139.30000000000001</v>
      </c>
      <c r="H72" s="3">
        <v>6.2</v>
      </c>
      <c r="I72" s="3">
        <v>109.2</v>
      </c>
      <c r="J72" s="3">
        <v>5.6</v>
      </c>
      <c r="K72" s="4">
        <v>0.8</v>
      </c>
      <c r="L72" s="4">
        <v>0.16</v>
      </c>
      <c r="M72" s="4">
        <v>0.12</v>
      </c>
      <c r="N72" s="4">
        <v>0.15</v>
      </c>
      <c r="O72" s="4">
        <v>9.2999999999999999E-2</v>
      </c>
      <c r="P72" s="4">
        <v>2.1999999999999999E-2</v>
      </c>
      <c r="Q72" s="4">
        <v>1.61</v>
      </c>
      <c r="R72" s="4">
        <v>0.13</v>
      </c>
      <c r="S72" s="4"/>
      <c r="T72" s="4"/>
      <c r="U72" s="4">
        <v>0.157</v>
      </c>
      <c r="V72" s="4">
        <v>3.6999999999999998E-2</v>
      </c>
      <c r="W72" s="4">
        <v>1.3299999999999999E-2</v>
      </c>
      <c r="X72" s="4">
        <v>6.7000000000000002E-3</v>
      </c>
      <c r="Y72" s="4">
        <v>1.5299999999999999E-2</v>
      </c>
      <c r="Z72" s="4">
        <v>6.1000000000000004E-3</v>
      </c>
      <c r="AA72" s="38">
        <v>6.1115000000000004</v>
      </c>
      <c r="AB72" s="38">
        <v>0.46600000000000003</v>
      </c>
      <c r="AC72" s="38">
        <v>2.3E-2</v>
      </c>
      <c r="AD72" s="38">
        <v>0.26900000000000002</v>
      </c>
      <c r="AE72" s="38">
        <v>3.7999999999999999E-2</v>
      </c>
      <c r="AG72" s="14">
        <v>2.0535999999999999</v>
      </c>
      <c r="AH72" s="14">
        <v>12.652699999999999</v>
      </c>
      <c r="AI72" s="14">
        <v>0.27479999999999999</v>
      </c>
      <c r="AJ72" s="14">
        <v>11.763</v>
      </c>
      <c r="AK72" s="14">
        <v>0.4995</v>
      </c>
      <c r="AL72" s="14">
        <v>2.5484</v>
      </c>
      <c r="AM72" s="14">
        <v>48.889299999999999</v>
      </c>
      <c r="AN72" s="14">
        <v>10.0909</v>
      </c>
      <c r="AO72" s="14">
        <v>10.08</v>
      </c>
      <c r="AP72" s="14">
        <v>0.3478</v>
      </c>
      <c r="AQ72" s="14">
        <f t="shared" si="5"/>
        <v>0.2107878787878788</v>
      </c>
      <c r="AR72" s="14">
        <v>0.27889999999999998</v>
      </c>
      <c r="AS72" s="14">
        <v>1.7999999999999999E-2</v>
      </c>
      <c r="AT72" s="14">
        <f t="shared" si="6"/>
        <v>1.5652173913043479E-2</v>
      </c>
      <c r="AU72" s="14">
        <v>99.496799999999993</v>
      </c>
      <c r="AV72" s="14">
        <v>40.7012</v>
      </c>
      <c r="AW72" s="14">
        <v>47.3825</v>
      </c>
      <c r="AX72" s="14">
        <v>11.736700000000001</v>
      </c>
      <c r="AY72" s="14">
        <v>5.4600000000000003E-2</v>
      </c>
      <c r="AZ72" s="14">
        <v>1.3299999999999999E-2</v>
      </c>
      <c r="BA72" s="14">
        <v>0.2671</v>
      </c>
      <c r="BB72" s="14">
        <v>0.39190000000000003</v>
      </c>
      <c r="BC72" s="14">
        <v>8.1199999999999994E-2</v>
      </c>
      <c r="BD72" s="14">
        <v>0.16300000000000001</v>
      </c>
      <c r="BE72" s="14">
        <v>100.7915</v>
      </c>
      <c r="BF72" s="14">
        <f t="shared" si="4"/>
        <v>0.87799391421476924</v>
      </c>
      <c r="BG72" s="13">
        <v>4.3899999999999997</v>
      </c>
      <c r="BH72" s="13">
        <v>0.47</v>
      </c>
      <c r="BI72" s="13">
        <v>0.73</v>
      </c>
      <c r="BJ72" s="13">
        <v>0.5</v>
      </c>
      <c r="BK72" s="13">
        <v>1229</v>
      </c>
      <c r="BL72" s="13">
        <v>33</v>
      </c>
      <c r="BM72" s="13">
        <v>31.5</v>
      </c>
      <c r="BN72" s="13">
        <v>1.1000000000000001</v>
      </c>
      <c r="BO72" s="13">
        <v>341</v>
      </c>
      <c r="BP72" s="13">
        <v>12</v>
      </c>
      <c r="BQ72" s="13">
        <v>604</v>
      </c>
      <c r="BR72" s="13">
        <v>24</v>
      </c>
      <c r="BS72" s="13">
        <v>51.3</v>
      </c>
      <c r="BT72" s="13">
        <v>2.2000000000000002</v>
      </c>
      <c r="BU72" s="13">
        <v>190.6</v>
      </c>
      <c r="BV72" s="13">
        <v>8.6</v>
      </c>
      <c r="BW72" s="13">
        <v>9.83</v>
      </c>
      <c r="BX72" s="13">
        <v>0.6</v>
      </c>
      <c r="BY72" s="13">
        <v>344.6</v>
      </c>
      <c r="BZ72" s="13">
        <v>9.8000000000000007</v>
      </c>
      <c r="CA72" s="13">
        <v>20.75</v>
      </c>
      <c r="CB72" s="13">
        <v>0.82</v>
      </c>
      <c r="CC72" s="13">
        <v>136.19999999999999</v>
      </c>
      <c r="CD72" s="13">
        <v>4.4000000000000004</v>
      </c>
      <c r="CE72" s="13">
        <v>15.88</v>
      </c>
      <c r="CF72" s="13">
        <v>0.74</v>
      </c>
      <c r="CG72" s="13">
        <v>9.9000000000000005E-2</v>
      </c>
      <c r="CH72" s="13">
        <v>1.7999999999999999E-2</v>
      </c>
      <c r="CI72" s="13">
        <v>126</v>
      </c>
      <c r="CJ72" s="13">
        <v>5.7</v>
      </c>
      <c r="CK72" s="13">
        <v>13.48</v>
      </c>
      <c r="CL72" s="13">
        <v>0.69</v>
      </c>
      <c r="CM72" s="13">
        <v>31.4</v>
      </c>
      <c r="CN72" s="13">
        <v>1.3</v>
      </c>
      <c r="CO72" s="13">
        <v>4.6500000000000004</v>
      </c>
      <c r="CP72" s="13">
        <v>0.36</v>
      </c>
      <c r="CQ72" s="13">
        <v>19.2</v>
      </c>
      <c r="CR72" s="13">
        <v>1.1000000000000001</v>
      </c>
      <c r="CS72" s="13">
        <v>5.33</v>
      </c>
      <c r="CT72" s="13">
        <v>0.51</v>
      </c>
      <c r="CU72" s="13">
        <v>1.74</v>
      </c>
      <c r="CV72" s="13">
        <v>0.16</v>
      </c>
      <c r="CW72" s="13">
        <v>5.2</v>
      </c>
      <c r="CX72" s="13">
        <v>0.5</v>
      </c>
      <c r="CY72" s="13">
        <v>0.77400000000000002</v>
      </c>
      <c r="CZ72" s="13">
        <v>8.4000000000000005E-2</v>
      </c>
      <c r="DA72" s="13">
        <v>4.58</v>
      </c>
      <c r="DB72" s="13">
        <v>0.42</v>
      </c>
      <c r="DC72" s="13">
        <v>0.81499999999999995</v>
      </c>
      <c r="DD72" s="13">
        <v>9.1999999999999998E-2</v>
      </c>
      <c r="DE72" s="13">
        <v>2.2599999999999998</v>
      </c>
      <c r="DF72" s="13">
        <v>0.32</v>
      </c>
      <c r="DG72" s="13">
        <v>0.29199999999999998</v>
      </c>
      <c r="DH72" s="13">
        <v>0.05</v>
      </c>
      <c r="DI72" s="13">
        <v>1.78</v>
      </c>
      <c r="DJ72" s="13">
        <v>0.3</v>
      </c>
      <c r="DK72" s="13">
        <v>0.223</v>
      </c>
      <c r="DL72" s="13">
        <v>4.5999999999999999E-2</v>
      </c>
      <c r="DM72" s="13">
        <v>3.81</v>
      </c>
      <c r="DN72" s="13">
        <v>0.56999999999999995</v>
      </c>
      <c r="DO72" s="13">
        <v>0.84</v>
      </c>
      <c r="DP72" s="13">
        <v>0.12</v>
      </c>
      <c r="DQ72" s="13">
        <v>0.98</v>
      </c>
      <c r="DR72" s="13">
        <v>0.16</v>
      </c>
      <c r="DS72" s="13">
        <v>1.06</v>
      </c>
      <c r="DT72" s="13">
        <v>0.13</v>
      </c>
      <c r="DU72" s="13">
        <v>0.374</v>
      </c>
      <c r="DV72" s="13">
        <v>8.4000000000000005E-2</v>
      </c>
      <c r="DW72" s="13">
        <v>63</v>
      </c>
      <c r="DX72" s="134">
        <v>-7.97</v>
      </c>
      <c r="DY72" s="130">
        <v>48.058999999999997</v>
      </c>
      <c r="DZ72" s="130">
        <v>2.35</v>
      </c>
      <c r="EA72" s="130">
        <v>11.67</v>
      </c>
      <c r="EB72" s="130">
        <v>1.742</v>
      </c>
      <c r="EC72" s="130">
        <v>9.7669999999999995</v>
      </c>
      <c r="ED72" s="130">
        <v>0.34699999999999998</v>
      </c>
      <c r="EE72" s="130">
        <v>12.095000000000001</v>
      </c>
      <c r="EF72" s="130">
        <v>10.9</v>
      </c>
      <c r="EG72" s="130">
        <v>1.8939999999999999</v>
      </c>
      <c r="EH72" s="130">
        <v>0.46100000000000002</v>
      </c>
      <c r="EI72" s="130">
        <v>0.253</v>
      </c>
      <c r="EJ72" s="130">
        <v>0</v>
      </c>
      <c r="EK72" s="130">
        <v>11.335000000000001</v>
      </c>
      <c r="EL72" s="130">
        <v>11.33</v>
      </c>
    </row>
    <row r="73" spans="1:142" x14ac:dyDescent="0.3">
      <c r="A73" s="5" t="s">
        <v>133</v>
      </c>
      <c r="B73" s="5">
        <v>50</v>
      </c>
      <c r="C73" s="5">
        <v>908</v>
      </c>
      <c r="D73" t="s">
        <v>203</v>
      </c>
      <c r="F73" s="22">
        <v>16.547999999999998</v>
      </c>
      <c r="G73" s="3">
        <v>137.6</v>
      </c>
      <c r="H73" s="3">
        <v>6.1</v>
      </c>
      <c r="I73" s="3">
        <v>123.9</v>
      </c>
      <c r="J73" s="3">
        <v>8.3000000000000007</v>
      </c>
      <c r="K73" s="4">
        <v>0.63</v>
      </c>
      <c r="L73" s="4">
        <v>0.21</v>
      </c>
      <c r="M73" s="4">
        <v>0.16</v>
      </c>
      <c r="N73" s="4">
        <v>0.16</v>
      </c>
      <c r="O73" s="4">
        <v>8.6999999999999994E-2</v>
      </c>
      <c r="P73" s="4">
        <v>4.2000000000000003E-2</v>
      </c>
      <c r="Q73" s="4">
        <v>1.43</v>
      </c>
      <c r="R73" s="4">
        <v>0.14000000000000001</v>
      </c>
      <c r="S73" s="4"/>
      <c r="T73" s="4"/>
      <c r="U73" s="4">
        <v>0.14699999999999999</v>
      </c>
      <c r="V73" s="4">
        <v>3.3000000000000002E-2</v>
      </c>
      <c r="W73" s="4">
        <v>1.8200000000000001E-2</v>
      </c>
      <c r="X73" s="4">
        <v>9.5999999999999992E-3</v>
      </c>
      <c r="Y73" s="4">
        <v>2.0400000000000001E-2</v>
      </c>
      <c r="Z73" s="4">
        <v>8.5000000000000006E-3</v>
      </c>
      <c r="AA73" s="38"/>
      <c r="AB73" s="38"/>
      <c r="AC73" s="38"/>
      <c r="AD73" s="38"/>
      <c r="AE73" s="38"/>
      <c r="AG73" s="14">
        <v>2.0729000000000002</v>
      </c>
      <c r="AH73" s="14">
        <v>11.817600000000001</v>
      </c>
      <c r="AI73" s="14">
        <v>0.21940000000000001</v>
      </c>
      <c r="AJ73" s="14">
        <v>11.281700000000001</v>
      </c>
      <c r="AK73" s="14">
        <v>0.45850000000000002</v>
      </c>
      <c r="AL73" s="14">
        <v>2.2925</v>
      </c>
      <c r="AM73" s="14">
        <v>49.0886</v>
      </c>
      <c r="AN73" s="14">
        <v>11.0159</v>
      </c>
      <c r="AO73" s="14">
        <v>11.1463</v>
      </c>
      <c r="AP73" s="14">
        <v>0.34439999999999998</v>
      </c>
      <c r="AQ73" s="14">
        <f t="shared" si="5"/>
        <v>0.20872727272727273</v>
      </c>
      <c r="AR73" s="14">
        <v>0.26150000000000001</v>
      </c>
      <c r="AS73" s="14">
        <v>1.8700000000000001E-2</v>
      </c>
      <c r="AT73" s="14">
        <f t="shared" si="6"/>
        <v>1.6260869565217394E-2</v>
      </c>
      <c r="AU73" s="14">
        <v>100.018</v>
      </c>
      <c r="AV73" s="14">
        <v>41.055700000000002</v>
      </c>
      <c r="AW73" s="14">
        <v>46.648899999999998</v>
      </c>
      <c r="AX73" s="14">
        <v>12.8231</v>
      </c>
      <c r="AY73" s="14">
        <v>5.2299999999999999E-2</v>
      </c>
      <c r="AZ73" s="14">
        <v>1.7299999999999999E-2</v>
      </c>
      <c r="BA73" s="14">
        <v>0.28899999999999998</v>
      </c>
      <c r="BB73" s="14">
        <v>0.3271</v>
      </c>
      <c r="BC73" s="14">
        <v>7.5700000000000003E-2</v>
      </c>
      <c r="BD73" s="14">
        <v>0.19439999999999999</v>
      </c>
      <c r="BE73" s="14">
        <v>101.4836</v>
      </c>
      <c r="BF73" s="14">
        <f t="shared" si="4"/>
        <v>0.86639318654363695</v>
      </c>
      <c r="BG73" s="13">
        <v>4.78</v>
      </c>
      <c r="BH73" s="13">
        <v>0.61</v>
      </c>
      <c r="BI73" s="13">
        <v>0.61</v>
      </c>
      <c r="BJ73" s="13">
        <v>0.45</v>
      </c>
      <c r="BK73" s="13">
        <v>1236</v>
      </c>
      <c r="BL73" s="13">
        <v>45</v>
      </c>
      <c r="BM73" s="13">
        <v>35.9</v>
      </c>
      <c r="BN73" s="13">
        <v>1.4</v>
      </c>
      <c r="BO73" s="13">
        <v>354</v>
      </c>
      <c r="BP73" s="13">
        <v>16</v>
      </c>
      <c r="BQ73" s="13">
        <v>585</v>
      </c>
      <c r="BR73" s="13">
        <v>31</v>
      </c>
      <c r="BS73" s="13">
        <v>55.5</v>
      </c>
      <c r="BT73" s="13">
        <v>3.2</v>
      </c>
      <c r="BU73" s="13">
        <v>210</v>
      </c>
      <c r="BV73" s="13">
        <v>11</v>
      </c>
      <c r="BW73" s="13">
        <v>7.44</v>
      </c>
      <c r="BX73" s="13">
        <v>0.51</v>
      </c>
      <c r="BY73" s="13">
        <v>312</v>
      </c>
      <c r="BZ73" s="13">
        <v>11</v>
      </c>
      <c r="CA73" s="13">
        <v>19.600000000000001</v>
      </c>
      <c r="CB73" s="13">
        <v>1</v>
      </c>
      <c r="CC73" s="13">
        <v>132.80000000000001</v>
      </c>
      <c r="CD73" s="13">
        <v>5.6</v>
      </c>
      <c r="CE73" s="13">
        <v>13.28</v>
      </c>
      <c r="CF73" s="13">
        <v>0.81</v>
      </c>
      <c r="CG73" s="13">
        <v>9.0999999999999998E-2</v>
      </c>
      <c r="CH73" s="13">
        <v>2.5000000000000001E-2</v>
      </c>
      <c r="CI73" s="13">
        <v>100.6</v>
      </c>
      <c r="CJ73" s="13">
        <v>7.3</v>
      </c>
      <c r="CK73" s="13">
        <v>11.12</v>
      </c>
      <c r="CL73" s="13">
        <v>0.7</v>
      </c>
      <c r="CM73" s="13">
        <v>29.1</v>
      </c>
      <c r="CN73" s="13">
        <v>1.4</v>
      </c>
      <c r="CO73" s="13">
        <v>4.08</v>
      </c>
      <c r="CP73" s="13">
        <v>0.35</v>
      </c>
      <c r="CQ73" s="13">
        <v>18.100000000000001</v>
      </c>
      <c r="CR73" s="13">
        <v>1.4</v>
      </c>
      <c r="CS73" s="13">
        <v>5.31</v>
      </c>
      <c r="CT73" s="13">
        <v>0.53</v>
      </c>
      <c r="CU73" s="13">
        <v>1.6</v>
      </c>
      <c r="CV73" s="13">
        <v>0.17</v>
      </c>
      <c r="CW73" s="13">
        <v>4.1900000000000004</v>
      </c>
      <c r="CX73" s="13">
        <v>0.64</v>
      </c>
      <c r="CY73" s="13">
        <v>0.754</v>
      </c>
      <c r="CZ73" s="13">
        <v>9.1999999999999998E-2</v>
      </c>
      <c r="DA73" s="13">
        <v>4</v>
      </c>
      <c r="DB73" s="13">
        <v>0.41</v>
      </c>
      <c r="DC73" s="13">
        <v>0.78500000000000003</v>
      </c>
      <c r="DD73" s="13">
        <v>9.2999999999999999E-2</v>
      </c>
      <c r="DE73" s="13">
        <v>2.0499999999999998</v>
      </c>
      <c r="DF73" s="13">
        <v>0.22</v>
      </c>
      <c r="DG73" s="13">
        <v>0.29899999999999999</v>
      </c>
      <c r="DH73" s="13">
        <v>4.7E-2</v>
      </c>
      <c r="DI73" s="13">
        <v>1.66</v>
      </c>
      <c r="DJ73" s="13">
        <v>0.26</v>
      </c>
      <c r="DK73" s="13">
        <v>0.24099999999999999</v>
      </c>
      <c r="DL73" s="13">
        <v>6.5000000000000002E-2</v>
      </c>
      <c r="DM73" s="13">
        <v>4.3</v>
      </c>
      <c r="DN73" s="13">
        <v>0.75</v>
      </c>
      <c r="DO73" s="13">
        <v>0.88</v>
      </c>
      <c r="DP73" s="13">
        <v>0.12</v>
      </c>
      <c r="DQ73" s="13">
        <v>0.81</v>
      </c>
      <c r="DR73" s="13">
        <v>0.19</v>
      </c>
      <c r="DS73" s="13">
        <v>0.77</v>
      </c>
      <c r="DT73" s="13">
        <v>0.13</v>
      </c>
      <c r="DU73" s="13">
        <v>0.316</v>
      </c>
      <c r="DV73" s="13">
        <v>5.8999999999999997E-2</v>
      </c>
      <c r="DW73" s="13">
        <v>66</v>
      </c>
      <c r="DX73" s="134">
        <v>-0.5</v>
      </c>
      <c r="DY73" s="130">
        <v>48.790999999999997</v>
      </c>
      <c r="DZ73" s="130">
        <v>2.2690000000000001</v>
      </c>
      <c r="EA73" s="130">
        <v>11.698</v>
      </c>
      <c r="EB73" s="130">
        <v>1.7649999999999999</v>
      </c>
      <c r="EC73" s="130">
        <v>9.7439999999999998</v>
      </c>
      <c r="ED73" s="130">
        <v>0.34300000000000003</v>
      </c>
      <c r="EE73" s="130">
        <v>11.002000000000001</v>
      </c>
      <c r="EF73" s="130">
        <v>11.170999999999999</v>
      </c>
      <c r="EG73" s="130">
        <v>2.052</v>
      </c>
      <c r="EH73" s="130">
        <v>0.45400000000000001</v>
      </c>
      <c r="EI73" s="130">
        <v>0.217</v>
      </c>
      <c r="EJ73" s="130">
        <v>0</v>
      </c>
      <c r="EK73" s="130">
        <v>11.332000000000001</v>
      </c>
      <c r="EL73" s="130">
        <v>11.33</v>
      </c>
    </row>
    <row r="74" spans="1:142" x14ac:dyDescent="0.3">
      <c r="A74" s="5" t="s">
        <v>133</v>
      </c>
      <c r="B74" s="5">
        <v>50</v>
      </c>
      <c r="C74" s="5">
        <v>919</v>
      </c>
      <c r="D74" t="s">
        <v>204</v>
      </c>
      <c r="F74" s="22">
        <v>20.11</v>
      </c>
      <c r="G74" s="3">
        <v>123.3</v>
      </c>
      <c r="H74" s="3">
        <v>5.7</v>
      </c>
      <c r="I74" s="3">
        <v>130.1</v>
      </c>
      <c r="J74" s="3">
        <v>5.9</v>
      </c>
      <c r="K74" s="4">
        <v>0.86</v>
      </c>
      <c r="L74" s="4">
        <v>0.21</v>
      </c>
      <c r="M74" s="4"/>
      <c r="N74" s="4"/>
      <c r="O74" s="4">
        <v>0.09</v>
      </c>
      <c r="P74" s="4">
        <v>2.9000000000000001E-2</v>
      </c>
      <c r="Q74" s="4">
        <v>1.54</v>
      </c>
      <c r="R74" s="4">
        <v>0.18</v>
      </c>
      <c r="S74" s="4">
        <v>3.6999999999999998E-2</v>
      </c>
      <c r="T74" s="4">
        <v>2.1999999999999999E-2</v>
      </c>
      <c r="U74" s="4">
        <v>0.14099999999999999</v>
      </c>
      <c r="V74" s="4">
        <v>0.04</v>
      </c>
      <c r="W74" s="4"/>
      <c r="X74" s="4"/>
      <c r="Y74" s="4">
        <v>1.7600000000000001E-2</v>
      </c>
      <c r="Z74" s="4">
        <v>7.4000000000000003E-3</v>
      </c>
      <c r="AA74" s="38"/>
      <c r="AB74" s="38"/>
      <c r="AC74" s="38"/>
      <c r="AD74" s="38"/>
      <c r="AE74" s="38"/>
      <c r="AG74" s="14">
        <v>1.5082</v>
      </c>
      <c r="AH74" s="14">
        <v>12.676600000000001</v>
      </c>
      <c r="AI74" s="14">
        <v>0.3241</v>
      </c>
      <c r="AJ74" s="14">
        <v>11.5297</v>
      </c>
      <c r="AK74" s="14">
        <v>0.3422</v>
      </c>
      <c r="AL74" s="14">
        <v>2.6259000000000001</v>
      </c>
      <c r="AM74" s="14">
        <v>48.243400000000001</v>
      </c>
      <c r="AN74" s="14">
        <v>8.2413000000000007</v>
      </c>
      <c r="AO74" s="14">
        <v>11.9993</v>
      </c>
      <c r="AP74" s="14">
        <v>0.41699999999999998</v>
      </c>
      <c r="AQ74" s="14">
        <f t="shared" si="5"/>
        <v>0.25272727272727274</v>
      </c>
      <c r="AR74" s="14">
        <v>0.2414</v>
      </c>
      <c r="AS74" s="14">
        <v>1.14E-2</v>
      </c>
      <c r="AT74" s="14">
        <f t="shared" si="6"/>
        <v>9.91304347826087E-3</v>
      </c>
      <c r="AU74" s="14">
        <v>98.160499999999999</v>
      </c>
      <c r="AV74" s="14">
        <v>40.870199999999997</v>
      </c>
      <c r="AW74" s="14">
        <v>47.851100000000002</v>
      </c>
      <c r="AX74" s="14">
        <v>11.6485</v>
      </c>
      <c r="AY74" s="14">
        <v>6.83E-2</v>
      </c>
      <c r="AZ74" s="14">
        <v>1.44E-2</v>
      </c>
      <c r="BA74" s="14">
        <v>0.25850000000000001</v>
      </c>
      <c r="BB74" s="14">
        <v>0.42420000000000002</v>
      </c>
      <c r="BC74" s="14">
        <v>0.1004</v>
      </c>
      <c r="BD74" s="14">
        <v>0.16339999999999999</v>
      </c>
      <c r="BE74" s="14">
        <v>101.3989</v>
      </c>
      <c r="BF74" s="14">
        <f t="shared" si="4"/>
        <v>0.87984393940884364</v>
      </c>
      <c r="BG74" s="13">
        <v>4.8899999999999997</v>
      </c>
      <c r="BH74" s="13">
        <v>0.59</v>
      </c>
      <c r="BI74" s="13">
        <v>1.08</v>
      </c>
      <c r="BJ74" s="13">
        <v>0.65</v>
      </c>
      <c r="BK74" s="13">
        <v>1570</v>
      </c>
      <c r="BL74" s="13">
        <v>47</v>
      </c>
      <c r="BM74" s="13">
        <v>34.9</v>
      </c>
      <c r="BN74" s="13">
        <v>1.2</v>
      </c>
      <c r="BO74" s="13">
        <v>356</v>
      </c>
      <c r="BP74" s="13">
        <v>12</v>
      </c>
      <c r="BQ74" s="13">
        <v>1153</v>
      </c>
      <c r="BR74" s="13">
        <v>38</v>
      </c>
      <c r="BS74" s="13">
        <v>53.9</v>
      </c>
      <c r="BT74" s="13">
        <v>2.1</v>
      </c>
      <c r="BU74" s="13">
        <v>169.1</v>
      </c>
      <c r="BV74" s="13">
        <v>8.1999999999999993</v>
      </c>
      <c r="BW74" s="13">
        <v>6.19</v>
      </c>
      <c r="BX74" s="13">
        <v>0.38</v>
      </c>
      <c r="BY74" s="13">
        <v>317</v>
      </c>
      <c r="BZ74" s="13">
        <v>13</v>
      </c>
      <c r="CA74" s="13">
        <v>23.1</v>
      </c>
      <c r="CB74" s="13">
        <v>1.1000000000000001</v>
      </c>
      <c r="CC74" s="13">
        <v>136.6</v>
      </c>
      <c r="CD74" s="13">
        <v>5.7</v>
      </c>
      <c r="CE74" s="13">
        <v>11.47</v>
      </c>
      <c r="CF74" s="13">
        <v>0.6</v>
      </c>
      <c r="CG74" s="13">
        <v>7.6999999999999999E-2</v>
      </c>
      <c r="CH74" s="13">
        <v>2.1999999999999999E-2</v>
      </c>
      <c r="CI74" s="13">
        <v>90.9</v>
      </c>
      <c r="CJ74" s="13">
        <v>5.6</v>
      </c>
      <c r="CK74" s="13">
        <v>10.73</v>
      </c>
      <c r="CL74" s="13">
        <v>0.54</v>
      </c>
      <c r="CM74" s="13">
        <v>27.4</v>
      </c>
      <c r="CN74" s="13">
        <v>1.1000000000000001</v>
      </c>
      <c r="CO74" s="13">
        <v>4.0599999999999996</v>
      </c>
      <c r="CP74" s="13">
        <v>0.22</v>
      </c>
      <c r="CQ74" s="13">
        <v>20.100000000000001</v>
      </c>
      <c r="CR74" s="13">
        <v>1.3</v>
      </c>
      <c r="CS74" s="13">
        <v>5.46</v>
      </c>
      <c r="CT74" s="13">
        <v>0.55000000000000004</v>
      </c>
      <c r="CU74" s="13">
        <v>1.9</v>
      </c>
      <c r="CV74" s="13">
        <v>0.19</v>
      </c>
      <c r="CW74" s="13">
        <v>5.48</v>
      </c>
      <c r="CX74" s="13">
        <v>0.5</v>
      </c>
      <c r="CY74" s="13">
        <v>0.92</v>
      </c>
      <c r="CZ74" s="13">
        <v>0.11</v>
      </c>
      <c r="DA74" s="13">
        <v>4.6100000000000003</v>
      </c>
      <c r="DB74" s="13">
        <v>0.54</v>
      </c>
      <c r="DC74" s="13">
        <v>1.0109999999999999</v>
      </c>
      <c r="DD74" s="13">
        <v>8.4000000000000005E-2</v>
      </c>
      <c r="DE74" s="13">
        <v>2.4900000000000002</v>
      </c>
      <c r="DF74" s="13">
        <v>0.23</v>
      </c>
      <c r="DG74" s="13">
        <v>0.254</v>
      </c>
      <c r="DH74" s="13">
        <v>4.9000000000000002E-2</v>
      </c>
      <c r="DI74" s="13">
        <v>2.12</v>
      </c>
      <c r="DJ74" s="13">
        <v>0.27</v>
      </c>
      <c r="DK74" s="13">
        <v>0.27700000000000002</v>
      </c>
      <c r="DL74" s="13">
        <v>4.3999999999999997E-2</v>
      </c>
      <c r="DM74" s="13">
        <v>3.43</v>
      </c>
      <c r="DN74" s="13">
        <v>0.5</v>
      </c>
      <c r="DO74" s="13">
        <v>0.69</v>
      </c>
      <c r="DP74" s="13">
        <v>0.13</v>
      </c>
      <c r="DQ74" s="13">
        <v>1.1100000000000001</v>
      </c>
      <c r="DR74" s="13">
        <v>0.18</v>
      </c>
      <c r="DS74" s="13">
        <v>0.78600000000000003</v>
      </c>
      <c r="DT74" s="13">
        <v>9.7000000000000003E-2</v>
      </c>
      <c r="DU74" s="13">
        <v>0.23200000000000001</v>
      </c>
      <c r="DV74" s="13">
        <v>6.2E-2</v>
      </c>
      <c r="DW74" s="13">
        <v>69</v>
      </c>
      <c r="DX74" s="134">
        <v>-11.03</v>
      </c>
      <c r="DY74" s="130">
        <v>48.262999999999998</v>
      </c>
      <c r="DZ74" s="130">
        <v>2.4089999999999998</v>
      </c>
      <c r="EA74" s="130">
        <v>11.627000000000001</v>
      </c>
      <c r="EB74" s="130">
        <v>1.655</v>
      </c>
      <c r="EC74" s="130">
        <v>9.8450000000000006</v>
      </c>
      <c r="ED74" s="130">
        <v>0.41</v>
      </c>
      <c r="EE74" s="130">
        <v>12.694000000000001</v>
      </c>
      <c r="EF74" s="130">
        <v>10.644</v>
      </c>
      <c r="EG74" s="130">
        <v>1.383</v>
      </c>
      <c r="EH74" s="130">
        <v>0.314</v>
      </c>
      <c r="EI74" s="130">
        <v>0.29699999999999999</v>
      </c>
      <c r="EJ74" s="130">
        <v>0</v>
      </c>
      <c r="EK74" s="130">
        <v>11.334</v>
      </c>
      <c r="EL74" s="130">
        <v>11.33</v>
      </c>
    </row>
    <row r="75" spans="1:142" x14ac:dyDescent="0.3">
      <c r="A75" s="5" t="s">
        <v>133</v>
      </c>
      <c r="B75" s="5">
        <v>50</v>
      </c>
      <c r="C75" s="5">
        <v>919</v>
      </c>
      <c r="D75" t="s">
        <v>205</v>
      </c>
      <c r="F75" s="22">
        <v>15.727</v>
      </c>
      <c r="G75" s="3">
        <v>105</v>
      </c>
      <c r="H75" s="3">
        <v>4.3</v>
      </c>
      <c r="I75" s="3">
        <v>123.6</v>
      </c>
      <c r="J75" s="3">
        <v>4.5999999999999996</v>
      </c>
      <c r="K75" s="4">
        <v>0.75</v>
      </c>
      <c r="L75" s="4">
        <v>0.2</v>
      </c>
      <c r="M75" s="4"/>
      <c r="N75" s="4"/>
      <c r="O75" s="4">
        <v>6.9000000000000006E-2</v>
      </c>
      <c r="P75" s="4">
        <v>3.5999999999999997E-2</v>
      </c>
      <c r="Q75" s="4">
        <v>1.67</v>
      </c>
      <c r="R75" s="4">
        <v>0.2</v>
      </c>
      <c r="S75" s="4"/>
      <c r="T75" s="4"/>
      <c r="U75" s="4">
        <v>0.20100000000000001</v>
      </c>
      <c r="V75" s="4">
        <v>5.2999999999999999E-2</v>
      </c>
      <c r="W75" s="4">
        <v>2.4E-2</v>
      </c>
      <c r="X75" s="4">
        <v>1.2E-2</v>
      </c>
      <c r="Y75" s="4">
        <v>2.4199999999999999E-2</v>
      </c>
      <c r="Z75" s="4">
        <v>8.9999999999999993E-3</v>
      </c>
      <c r="AA75" s="38"/>
      <c r="AB75" s="38"/>
      <c r="AC75" s="38"/>
      <c r="AD75" s="38"/>
      <c r="AE75" s="38"/>
      <c r="AG75" s="14">
        <v>1.9055</v>
      </c>
      <c r="AH75" s="14">
        <v>12.903600000000001</v>
      </c>
      <c r="AI75" s="14">
        <v>0.35460000000000003</v>
      </c>
      <c r="AJ75" s="14">
        <v>11.0609</v>
      </c>
      <c r="AK75" s="14">
        <v>0.50780000000000003</v>
      </c>
      <c r="AL75" s="14">
        <v>2.6402000000000001</v>
      </c>
      <c r="AM75" s="14">
        <v>49.888100000000001</v>
      </c>
      <c r="AN75" s="14">
        <v>8.6167999999999996</v>
      </c>
      <c r="AO75" s="14">
        <v>10.869400000000001</v>
      </c>
      <c r="AP75" s="14">
        <v>0.3296</v>
      </c>
      <c r="AQ75" s="14">
        <f t="shared" si="5"/>
        <v>0.19975757575757577</v>
      </c>
      <c r="AR75" s="14">
        <v>0.2671</v>
      </c>
      <c r="AS75" s="14">
        <v>1.8499999999999999E-2</v>
      </c>
      <c r="AT75" s="14">
        <f t="shared" si="6"/>
        <v>1.6086956521739131E-2</v>
      </c>
      <c r="AU75" s="14">
        <v>99.362099999999998</v>
      </c>
      <c r="AV75" s="14">
        <v>40.937399999999997</v>
      </c>
      <c r="AW75" s="14">
        <v>47.4375</v>
      </c>
      <c r="AX75" s="14">
        <v>11.013500000000001</v>
      </c>
      <c r="AY75" s="14">
        <v>4.02E-2</v>
      </c>
      <c r="AZ75" s="14">
        <v>1.24E-2</v>
      </c>
      <c r="BA75" s="14">
        <v>0.2326</v>
      </c>
      <c r="BB75" s="14">
        <v>0.4264</v>
      </c>
      <c r="BC75" s="14">
        <v>0.1535</v>
      </c>
      <c r="BD75" s="14">
        <v>0.17150000000000001</v>
      </c>
      <c r="BE75" s="14">
        <v>100.425</v>
      </c>
      <c r="BF75" s="14">
        <f t="shared" si="4"/>
        <v>0.88476287606321868</v>
      </c>
      <c r="BG75" s="13">
        <v>3.86</v>
      </c>
      <c r="BH75" s="13">
        <v>0.42</v>
      </c>
      <c r="BI75" s="13">
        <v>0.65</v>
      </c>
      <c r="BJ75" s="13">
        <v>0.64</v>
      </c>
      <c r="BK75" s="13">
        <v>1620</v>
      </c>
      <c r="BL75" s="13">
        <v>46</v>
      </c>
      <c r="BM75" s="13">
        <v>33.299999999999997</v>
      </c>
      <c r="BN75" s="13">
        <v>1.2</v>
      </c>
      <c r="BO75" s="13">
        <v>323</v>
      </c>
      <c r="BP75" s="13">
        <v>13</v>
      </c>
      <c r="BQ75" s="13">
        <v>601</v>
      </c>
      <c r="BR75" s="13">
        <v>25</v>
      </c>
      <c r="BS75" s="13">
        <v>53.7</v>
      </c>
      <c r="BT75" s="13">
        <v>2.5</v>
      </c>
      <c r="BU75" s="13">
        <v>198.5</v>
      </c>
      <c r="BV75" s="13">
        <v>7.4</v>
      </c>
      <c r="BW75" s="13">
        <v>9.65</v>
      </c>
      <c r="BX75" s="13">
        <v>0.71</v>
      </c>
      <c r="BY75" s="13">
        <v>353</v>
      </c>
      <c r="BZ75" s="13">
        <v>12</v>
      </c>
      <c r="CA75" s="13">
        <v>23.2</v>
      </c>
      <c r="CB75" s="13">
        <v>1.2</v>
      </c>
      <c r="CC75" s="13">
        <v>142.4</v>
      </c>
      <c r="CD75" s="13">
        <v>3.3</v>
      </c>
      <c r="CE75" s="13">
        <v>14.66</v>
      </c>
      <c r="CF75" s="13">
        <v>0.66</v>
      </c>
      <c r="CG75" s="13">
        <v>9.7000000000000003E-2</v>
      </c>
      <c r="CH75" s="13">
        <v>2.3E-2</v>
      </c>
      <c r="CI75" s="13">
        <v>127.9</v>
      </c>
      <c r="CJ75" s="13">
        <v>6.8</v>
      </c>
      <c r="CK75" s="13">
        <v>12.92</v>
      </c>
      <c r="CL75" s="13">
        <v>0.56000000000000005</v>
      </c>
      <c r="CM75" s="13">
        <v>31.4</v>
      </c>
      <c r="CN75" s="13">
        <v>1.5</v>
      </c>
      <c r="CO75" s="13">
        <v>4.51</v>
      </c>
      <c r="CP75" s="13">
        <v>0.33</v>
      </c>
      <c r="CQ75" s="13">
        <v>19.399999999999999</v>
      </c>
      <c r="CR75" s="13">
        <v>1.3</v>
      </c>
      <c r="CS75" s="13">
        <v>4.78</v>
      </c>
      <c r="CT75" s="13">
        <v>0.9</v>
      </c>
      <c r="CU75" s="13">
        <v>1.77</v>
      </c>
      <c r="CV75" s="13">
        <v>0.18</v>
      </c>
      <c r="CW75" s="13">
        <v>4.8</v>
      </c>
      <c r="CX75" s="13">
        <v>0.83</v>
      </c>
      <c r="CY75" s="13">
        <v>0.79400000000000004</v>
      </c>
      <c r="CZ75" s="13">
        <v>9.5000000000000001E-2</v>
      </c>
      <c r="DA75" s="13">
        <v>4.83</v>
      </c>
      <c r="DB75" s="13">
        <v>0.46</v>
      </c>
      <c r="DC75" s="13">
        <v>0.79</v>
      </c>
      <c r="DD75" s="13">
        <v>0.11</v>
      </c>
      <c r="DE75" s="13">
        <v>2.2999999999999998</v>
      </c>
      <c r="DF75" s="13">
        <v>0.31</v>
      </c>
      <c r="DG75" s="13">
        <v>0.28100000000000003</v>
      </c>
      <c r="DH75" s="13">
        <v>4.3999999999999997E-2</v>
      </c>
      <c r="DI75" s="13">
        <v>1.66</v>
      </c>
      <c r="DJ75" s="13">
        <v>0.31</v>
      </c>
      <c r="DK75" s="13">
        <v>0.255</v>
      </c>
      <c r="DL75" s="13">
        <v>6.7000000000000004E-2</v>
      </c>
      <c r="DM75" s="13">
        <v>3.21</v>
      </c>
      <c r="DN75" s="13">
        <v>0.56999999999999995</v>
      </c>
      <c r="DO75" s="13">
        <v>0.88</v>
      </c>
      <c r="DP75" s="13">
        <v>0.12</v>
      </c>
      <c r="DQ75" s="13">
        <v>1.26</v>
      </c>
      <c r="DR75" s="13">
        <v>0.25</v>
      </c>
      <c r="DS75" s="13">
        <v>1.01</v>
      </c>
      <c r="DT75" s="13">
        <v>0.14000000000000001</v>
      </c>
      <c r="DU75" s="13">
        <v>0.313</v>
      </c>
      <c r="DV75" s="13">
        <v>6.5000000000000002E-2</v>
      </c>
      <c r="DW75" s="13">
        <v>72</v>
      </c>
      <c r="DX75" s="134">
        <v>-14.58</v>
      </c>
      <c r="DY75" s="130">
        <v>48.703000000000003</v>
      </c>
      <c r="DZ75" s="130">
        <v>2.306</v>
      </c>
      <c r="EA75" s="130">
        <v>11.27</v>
      </c>
      <c r="EB75" s="130">
        <v>1.6679999999999999</v>
      </c>
      <c r="EC75" s="130">
        <v>9.8360000000000003</v>
      </c>
      <c r="ED75" s="130">
        <v>0.32600000000000001</v>
      </c>
      <c r="EE75" s="130">
        <v>13.292</v>
      </c>
      <c r="EF75" s="130">
        <v>9.7449999999999992</v>
      </c>
      <c r="EG75" s="130">
        <v>1.6639999999999999</v>
      </c>
      <c r="EH75" s="130">
        <v>0.44400000000000001</v>
      </c>
      <c r="EI75" s="130">
        <v>0.31</v>
      </c>
      <c r="EJ75" s="130">
        <v>0</v>
      </c>
      <c r="EK75" s="130">
        <v>11.337</v>
      </c>
      <c r="EL75" s="130">
        <v>11.33</v>
      </c>
    </row>
    <row r="76" spans="1:142" x14ac:dyDescent="0.3">
      <c r="A76" s="5" t="s">
        <v>133</v>
      </c>
      <c r="B76" s="5">
        <v>50</v>
      </c>
      <c r="C76" s="5">
        <v>919</v>
      </c>
      <c r="D76" t="s">
        <v>206</v>
      </c>
      <c r="F76" s="22">
        <v>14.72</v>
      </c>
      <c r="G76" s="3">
        <v>136.19999999999999</v>
      </c>
      <c r="H76" s="3">
        <v>7.1</v>
      </c>
      <c r="I76" s="3">
        <v>137.6</v>
      </c>
      <c r="J76" s="3">
        <v>9.5</v>
      </c>
      <c r="K76" s="4">
        <v>0.72</v>
      </c>
      <c r="L76" s="4">
        <v>0.24</v>
      </c>
      <c r="M76" s="4">
        <v>0.14000000000000001</v>
      </c>
      <c r="N76" s="4">
        <v>0.2</v>
      </c>
      <c r="O76" s="4">
        <v>0.13300000000000001</v>
      </c>
      <c r="P76" s="4">
        <v>5.5E-2</v>
      </c>
      <c r="Q76" s="4">
        <v>1.67</v>
      </c>
      <c r="R76" s="4">
        <v>0.2</v>
      </c>
      <c r="S76" s="4">
        <v>4.1000000000000002E-2</v>
      </c>
      <c r="T76" s="4">
        <v>2.3E-2</v>
      </c>
      <c r="U76" s="4">
        <v>0.24199999999999999</v>
      </c>
      <c r="V76" s="4">
        <v>5.2999999999999999E-2</v>
      </c>
      <c r="W76" s="4">
        <v>1.8100000000000002E-2</v>
      </c>
      <c r="X76" s="4">
        <v>7.6E-3</v>
      </c>
      <c r="Y76" s="4">
        <v>1.66E-2</v>
      </c>
      <c r="Z76" s="4">
        <v>7.4000000000000003E-3</v>
      </c>
      <c r="AA76" s="38"/>
      <c r="AB76" s="38"/>
      <c r="AC76" s="38"/>
      <c r="AD76" s="38"/>
      <c r="AE76" s="38"/>
      <c r="AG76" s="14">
        <v>2.0417999999999998</v>
      </c>
      <c r="AH76" s="14">
        <v>12.919</v>
      </c>
      <c r="AI76" s="14">
        <v>0.33129999999999998</v>
      </c>
      <c r="AJ76" s="14">
        <v>11.754300000000001</v>
      </c>
      <c r="AK76" s="14">
        <v>0.43159999999999998</v>
      </c>
      <c r="AL76" s="14">
        <v>2.6577000000000002</v>
      </c>
      <c r="AM76" s="14">
        <v>48.6248</v>
      </c>
      <c r="AN76" s="14">
        <v>8.2105999999999995</v>
      </c>
      <c r="AO76" s="14">
        <v>10.5991</v>
      </c>
      <c r="AP76" s="14">
        <v>0.3629</v>
      </c>
      <c r="AQ76" s="14">
        <f t="shared" si="5"/>
        <v>0.21993939393939396</v>
      </c>
      <c r="AR76" s="14">
        <v>0.15809999999999999</v>
      </c>
      <c r="AS76" s="14">
        <v>1.2200000000000001E-2</v>
      </c>
      <c r="AT76" s="14">
        <f t="shared" si="6"/>
        <v>1.0608695652173915E-2</v>
      </c>
      <c r="AU76" s="14">
        <v>98.103300000000004</v>
      </c>
      <c r="AV76" s="14">
        <v>40.901699999999998</v>
      </c>
      <c r="AW76" s="14">
        <v>47.224899999999998</v>
      </c>
      <c r="AX76" s="14">
        <v>11.329499999999999</v>
      </c>
      <c r="AY76" s="14">
        <v>4.8099999999999997E-2</v>
      </c>
      <c r="AZ76" s="14">
        <v>1.18E-2</v>
      </c>
      <c r="BA76" s="14">
        <v>0.24</v>
      </c>
      <c r="BB76" s="14">
        <v>0.41070000000000001</v>
      </c>
      <c r="BC76" s="14">
        <v>7.8399999999999997E-2</v>
      </c>
      <c r="BD76" s="14">
        <v>0.1837</v>
      </c>
      <c r="BE76" s="14">
        <v>100.4289</v>
      </c>
      <c r="BF76" s="14">
        <f t="shared" si="4"/>
        <v>0.88137833299876822</v>
      </c>
      <c r="BG76" s="13">
        <v>4.1399999999999997</v>
      </c>
      <c r="BH76" s="13">
        <v>0.34</v>
      </c>
      <c r="BI76" s="13">
        <v>1.6</v>
      </c>
      <c r="BJ76" s="13">
        <v>1.3</v>
      </c>
      <c r="BK76" s="13">
        <v>1287</v>
      </c>
      <c r="BL76" s="13">
        <v>41</v>
      </c>
      <c r="BM76" s="13">
        <v>35.4</v>
      </c>
      <c r="BN76" s="13">
        <v>1.5</v>
      </c>
      <c r="BO76" s="13">
        <v>348</v>
      </c>
      <c r="BP76" s="13">
        <v>14</v>
      </c>
      <c r="BQ76" s="13">
        <v>682</v>
      </c>
      <c r="BR76" s="13">
        <v>29</v>
      </c>
      <c r="BS76" s="13">
        <v>55.8</v>
      </c>
      <c r="BT76" s="13">
        <v>2.6</v>
      </c>
      <c r="BU76" s="13">
        <v>149.69999999999999</v>
      </c>
      <c r="BV76" s="13">
        <v>7.7</v>
      </c>
      <c r="BW76" s="13">
        <v>9.67</v>
      </c>
      <c r="BX76" s="13">
        <v>0.6</v>
      </c>
      <c r="BY76" s="13">
        <v>389</v>
      </c>
      <c r="BZ76" s="13">
        <v>18</v>
      </c>
      <c r="CA76" s="13">
        <v>25</v>
      </c>
      <c r="CB76" s="13">
        <v>1.4</v>
      </c>
      <c r="CC76" s="13">
        <v>159.6</v>
      </c>
      <c r="CD76" s="13">
        <v>7.8</v>
      </c>
      <c r="CE76" s="13">
        <v>19.25</v>
      </c>
      <c r="CF76" s="13">
        <v>0.69</v>
      </c>
      <c r="CG76" s="13">
        <v>9.7000000000000003E-2</v>
      </c>
      <c r="CH76" s="13">
        <v>2.9000000000000001E-2</v>
      </c>
      <c r="CI76" s="13">
        <v>130.1</v>
      </c>
      <c r="CJ76" s="13">
        <v>5.3</v>
      </c>
      <c r="CK76" s="13">
        <v>16.149999999999999</v>
      </c>
      <c r="CL76" s="13">
        <v>0.78</v>
      </c>
      <c r="CM76" s="13">
        <v>37.799999999999997</v>
      </c>
      <c r="CN76" s="13">
        <v>1.6</v>
      </c>
      <c r="CO76" s="13">
        <v>4.95</v>
      </c>
      <c r="CP76" s="13">
        <v>0.33</v>
      </c>
      <c r="CQ76" s="13">
        <v>24.8</v>
      </c>
      <c r="CR76" s="13">
        <v>1.8</v>
      </c>
      <c r="CS76" s="13">
        <v>6.14</v>
      </c>
      <c r="CT76" s="13">
        <v>0.79</v>
      </c>
      <c r="CU76" s="13">
        <v>2.08</v>
      </c>
      <c r="CV76" s="13">
        <v>0.28000000000000003</v>
      </c>
      <c r="CW76" s="13">
        <v>6.01</v>
      </c>
      <c r="CX76" s="13">
        <v>0.78</v>
      </c>
      <c r="CY76" s="13">
        <v>0.876</v>
      </c>
      <c r="CZ76" s="13">
        <v>9.2999999999999999E-2</v>
      </c>
      <c r="DA76" s="13">
        <v>5.19</v>
      </c>
      <c r="DB76" s="13">
        <v>0.67</v>
      </c>
      <c r="DC76" s="13">
        <v>0.80600000000000005</v>
      </c>
      <c r="DD76" s="13">
        <v>9.4E-2</v>
      </c>
      <c r="DE76" s="13">
        <v>2.65</v>
      </c>
      <c r="DF76" s="13">
        <v>0.43</v>
      </c>
      <c r="DG76" s="13">
        <v>0.32300000000000001</v>
      </c>
      <c r="DH76" s="13">
        <v>0.06</v>
      </c>
      <c r="DI76" s="13">
        <v>2.2999999999999998</v>
      </c>
      <c r="DJ76" s="13">
        <v>0.32</v>
      </c>
      <c r="DK76" s="13">
        <v>0.251</v>
      </c>
      <c r="DL76" s="13">
        <v>4.4999999999999998E-2</v>
      </c>
      <c r="DM76" s="13">
        <v>4.13</v>
      </c>
      <c r="DN76" s="13">
        <v>0.63</v>
      </c>
      <c r="DO76" s="13">
        <v>1</v>
      </c>
      <c r="DP76" s="13">
        <v>0.15</v>
      </c>
      <c r="DQ76" s="13">
        <v>1.1000000000000001</v>
      </c>
      <c r="DR76" s="13">
        <v>0.25</v>
      </c>
      <c r="DS76" s="13">
        <v>1.35</v>
      </c>
      <c r="DT76" s="13">
        <v>0.16</v>
      </c>
      <c r="DU76" s="13">
        <v>0.439</v>
      </c>
      <c r="DV76" s="13">
        <v>9.9000000000000005E-2</v>
      </c>
      <c r="DW76" s="13">
        <v>75</v>
      </c>
      <c r="DX76" s="134">
        <v>-13.44</v>
      </c>
      <c r="DY76" s="130">
        <v>48.139000000000003</v>
      </c>
      <c r="DZ76" s="130">
        <v>2.37</v>
      </c>
      <c r="EA76" s="130">
        <v>11.522</v>
      </c>
      <c r="EB76" s="130">
        <v>1.7150000000000001</v>
      </c>
      <c r="EC76" s="130">
        <v>9.7899999999999991</v>
      </c>
      <c r="ED76" s="130">
        <v>0.36099999999999999</v>
      </c>
      <c r="EE76" s="130">
        <v>12.590999999999999</v>
      </c>
      <c r="EF76" s="130">
        <v>10.564</v>
      </c>
      <c r="EG76" s="130">
        <v>1.821</v>
      </c>
      <c r="EH76" s="130">
        <v>0.38500000000000001</v>
      </c>
      <c r="EI76" s="130">
        <v>0.29499999999999998</v>
      </c>
      <c r="EJ76" s="130">
        <v>0</v>
      </c>
      <c r="EK76" s="130">
        <v>11.333</v>
      </c>
      <c r="EL76" s="130">
        <v>11.33</v>
      </c>
    </row>
    <row r="77" spans="1:142" x14ac:dyDescent="0.3">
      <c r="A77" s="5" t="s">
        <v>133</v>
      </c>
      <c r="B77" s="5">
        <v>50</v>
      </c>
      <c r="C77" s="5">
        <v>919</v>
      </c>
      <c r="D77" t="s">
        <v>207</v>
      </c>
      <c r="F77" s="22">
        <v>19.556999999999999</v>
      </c>
      <c r="G77" s="3">
        <v>169.8</v>
      </c>
      <c r="H77" s="3">
        <v>7.4</v>
      </c>
      <c r="I77" s="3">
        <v>120</v>
      </c>
      <c r="J77" s="3">
        <v>9.1999999999999993</v>
      </c>
      <c r="K77" s="4">
        <v>0.98</v>
      </c>
      <c r="L77" s="4">
        <v>0.23</v>
      </c>
      <c r="M77" s="4">
        <v>3.7999999999999999E-2</v>
      </c>
      <c r="N77" s="4">
        <v>7.8E-2</v>
      </c>
      <c r="O77" s="4">
        <v>0.129</v>
      </c>
      <c r="P77" s="4">
        <v>4.8000000000000001E-2</v>
      </c>
      <c r="Q77" s="4">
        <v>2.19</v>
      </c>
      <c r="R77" s="4">
        <v>0.2</v>
      </c>
      <c r="S77" s="4">
        <v>8.2000000000000003E-2</v>
      </c>
      <c r="T77" s="4">
        <v>8.1000000000000003E-2</v>
      </c>
      <c r="U77" s="4">
        <v>0.26200000000000001</v>
      </c>
      <c r="V77" s="4">
        <v>5.2999999999999999E-2</v>
      </c>
      <c r="W77" s="4">
        <v>7.6999999999999999E-2</v>
      </c>
      <c r="X77" s="4">
        <v>1.7999999999999999E-2</v>
      </c>
      <c r="Y77" s="4">
        <v>1.8100000000000002E-2</v>
      </c>
      <c r="Z77" s="4">
        <v>6.7999999999999996E-3</v>
      </c>
      <c r="AA77" s="38"/>
      <c r="AB77" s="38"/>
      <c r="AC77" s="38"/>
      <c r="AD77" s="38"/>
      <c r="AE77" s="38"/>
      <c r="AG77" s="14">
        <v>2.3828</v>
      </c>
      <c r="AH77" s="14">
        <v>12.6678</v>
      </c>
      <c r="AI77" s="14">
        <v>0.31709999999999999</v>
      </c>
      <c r="AJ77" s="14">
        <v>9.8897999999999993</v>
      </c>
      <c r="AK77" s="14">
        <v>0.55700000000000005</v>
      </c>
      <c r="AL77" s="14">
        <v>2.7088000000000001</v>
      </c>
      <c r="AM77" s="14">
        <v>50.2408</v>
      </c>
      <c r="AN77" s="14">
        <v>7.7523999999999997</v>
      </c>
      <c r="AO77" s="14">
        <v>11.0525</v>
      </c>
      <c r="AP77" s="14">
        <v>0.35239999999999999</v>
      </c>
      <c r="AQ77" s="14">
        <f t="shared" si="5"/>
        <v>0.21357575757575759</v>
      </c>
      <c r="AR77" s="14">
        <v>0.31130000000000002</v>
      </c>
      <c r="AS77" s="14">
        <v>2.2700000000000001E-2</v>
      </c>
      <c r="AT77" s="14">
        <f t="shared" si="6"/>
        <v>1.973913043478261E-2</v>
      </c>
      <c r="AU77" s="14">
        <v>98.255099999999999</v>
      </c>
      <c r="AV77" s="14">
        <v>40.329500000000003</v>
      </c>
      <c r="AW77" s="14">
        <v>45.070999999999998</v>
      </c>
      <c r="AX77" s="14">
        <v>14.8583</v>
      </c>
      <c r="AY77" s="14">
        <v>2.9700000000000001E-2</v>
      </c>
      <c r="AZ77" s="14">
        <v>1.7000000000000001E-2</v>
      </c>
      <c r="BA77" s="14">
        <v>0.25650000000000001</v>
      </c>
      <c r="BB77" s="14">
        <v>0.32700000000000001</v>
      </c>
      <c r="BC77" s="14">
        <v>4.8399999999999999E-2</v>
      </c>
      <c r="BD77" s="14">
        <v>0.2235</v>
      </c>
      <c r="BE77" s="14">
        <v>101.1609</v>
      </c>
      <c r="BF77" s="14">
        <f t="shared" si="4"/>
        <v>0.84392366742242497</v>
      </c>
      <c r="BG77" s="13">
        <v>5.28</v>
      </c>
      <c r="BH77" s="13">
        <v>0.56000000000000005</v>
      </c>
      <c r="BI77" s="13">
        <v>1.1000000000000001</v>
      </c>
      <c r="BJ77" s="13">
        <v>0.75</v>
      </c>
      <c r="BK77" s="13">
        <v>1431</v>
      </c>
      <c r="BL77" s="13">
        <v>44</v>
      </c>
      <c r="BM77" s="13">
        <v>32.799999999999997</v>
      </c>
      <c r="BN77" s="13">
        <v>1.2</v>
      </c>
      <c r="BO77" s="13">
        <v>345</v>
      </c>
      <c r="BP77" s="13">
        <v>15</v>
      </c>
      <c r="BQ77" s="13">
        <v>343</v>
      </c>
      <c r="BR77" s="13">
        <v>17</v>
      </c>
      <c r="BS77" s="13">
        <v>50.3</v>
      </c>
      <c r="BT77" s="13">
        <v>2.5</v>
      </c>
      <c r="BU77" s="13">
        <v>156.80000000000001</v>
      </c>
      <c r="BV77" s="13">
        <v>8.8000000000000007</v>
      </c>
      <c r="BW77" s="13">
        <v>12.22</v>
      </c>
      <c r="BX77" s="13">
        <v>0.71</v>
      </c>
      <c r="BY77" s="13">
        <v>437</v>
      </c>
      <c r="BZ77" s="13">
        <v>16</v>
      </c>
      <c r="CA77" s="13">
        <v>26.2</v>
      </c>
      <c r="CB77" s="13">
        <v>1.2</v>
      </c>
      <c r="CC77" s="13">
        <v>206.4</v>
      </c>
      <c r="CD77" s="13">
        <v>8.6999999999999993</v>
      </c>
      <c r="CE77" s="13">
        <v>19.760000000000002</v>
      </c>
      <c r="CF77" s="13">
        <v>0.98</v>
      </c>
      <c r="CG77" s="13">
        <v>0.125</v>
      </c>
      <c r="CH77" s="13">
        <v>3.1E-2</v>
      </c>
      <c r="CI77" s="13">
        <v>149.30000000000001</v>
      </c>
      <c r="CJ77" s="13">
        <v>8.6999999999999993</v>
      </c>
      <c r="CK77" s="13">
        <v>15.94</v>
      </c>
      <c r="CL77" s="13">
        <v>0.89</v>
      </c>
      <c r="CM77" s="13">
        <v>40.6</v>
      </c>
      <c r="CN77" s="13">
        <v>2</v>
      </c>
      <c r="CO77" s="13">
        <v>6.01</v>
      </c>
      <c r="CP77" s="13">
        <v>0.42</v>
      </c>
      <c r="CQ77" s="13">
        <v>26.6</v>
      </c>
      <c r="CR77" s="13">
        <v>2.1</v>
      </c>
      <c r="CS77" s="13">
        <v>6.98</v>
      </c>
      <c r="CT77" s="13">
        <v>0.8</v>
      </c>
      <c r="CU77" s="13">
        <v>2.2000000000000002</v>
      </c>
      <c r="CV77" s="13">
        <v>0.14000000000000001</v>
      </c>
      <c r="CW77" s="13">
        <v>6.9</v>
      </c>
      <c r="CX77" s="13">
        <v>0.74</v>
      </c>
      <c r="CY77" s="13">
        <v>1.06</v>
      </c>
      <c r="CZ77" s="13">
        <v>0.11</v>
      </c>
      <c r="DA77" s="13">
        <v>5.48</v>
      </c>
      <c r="DB77" s="13">
        <v>0.5</v>
      </c>
      <c r="DC77" s="13">
        <v>1.0169999999999999</v>
      </c>
      <c r="DD77" s="13">
        <v>8.4000000000000005E-2</v>
      </c>
      <c r="DE77" s="13">
        <v>2.73</v>
      </c>
      <c r="DF77" s="13">
        <v>0.31</v>
      </c>
      <c r="DG77" s="13">
        <v>0.35799999999999998</v>
      </c>
      <c r="DH77" s="13">
        <v>7.0999999999999994E-2</v>
      </c>
      <c r="DI77" s="13">
        <v>2.25</v>
      </c>
      <c r="DJ77" s="13">
        <v>0.34</v>
      </c>
      <c r="DK77" s="13">
        <v>0.23300000000000001</v>
      </c>
      <c r="DL77" s="13">
        <v>4.1000000000000002E-2</v>
      </c>
      <c r="DM77" s="13">
        <v>5.09</v>
      </c>
      <c r="DN77" s="13">
        <v>0.68</v>
      </c>
      <c r="DO77" s="13">
        <v>1.1200000000000001</v>
      </c>
      <c r="DP77" s="13">
        <v>0.15</v>
      </c>
      <c r="DQ77" s="13">
        <v>1.33</v>
      </c>
      <c r="DR77" s="13">
        <v>0.27</v>
      </c>
      <c r="DS77" s="13">
        <v>1.37</v>
      </c>
      <c r="DT77" s="13">
        <v>0.12</v>
      </c>
      <c r="DU77" s="13">
        <v>0.5</v>
      </c>
      <c r="DV77" s="13">
        <v>8.2000000000000003E-2</v>
      </c>
      <c r="DW77" s="13">
        <v>78</v>
      </c>
      <c r="DX77" s="134">
        <v>-5.03</v>
      </c>
      <c r="DY77" s="130">
        <v>50.423000000000002</v>
      </c>
      <c r="DZ77" s="130">
        <v>2.6160000000000001</v>
      </c>
      <c r="EA77" s="130">
        <v>12.234</v>
      </c>
      <c r="EB77" s="130">
        <v>1.6779999999999999</v>
      </c>
      <c r="EC77" s="130">
        <v>9.86</v>
      </c>
      <c r="ED77" s="130">
        <v>0.36199999999999999</v>
      </c>
      <c r="EE77" s="130">
        <v>9.6129999999999995</v>
      </c>
      <c r="EF77" s="130">
        <v>9.5850000000000009</v>
      </c>
      <c r="EG77" s="130">
        <v>2.3010000000000002</v>
      </c>
      <c r="EH77" s="130">
        <v>0.53800000000000003</v>
      </c>
      <c r="EI77" s="130">
        <v>0.30599999999999999</v>
      </c>
      <c r="EJ77" s="130">
        <v>0</v>
      </c>
      <c r="EK77" s="130">
        <v>11.37</v>
      </c>
      <c r="EL77" s="130">
        <v>11.33</v>
      </c>
    </row>
    <row r="78" spans="1:142" x14ac:dyDescent="0.3">
      <c r="A78" s="5" t="s">
        <v>133</v>
      </c>
      <c r="B78" s="5">
        <v>50</v>
      </c>
      <c r="C78" s="5">
        <v>919</v>
      </c>
      <c r="D78" t="s">
        <v>208</v>
      </c>
      <c r="F78" s="22">
        <v>12.673999999999999</v>
      </c>
      <c r="G78" s="3">
        <v>140.1</v>
      </c>
      <c r="H78" s="3">
        <v>6.5</v>
      </c>
      <c r="I78" s="3">
        <v>126.1</v>
      </c>
      <c r="J78" s="3">
        <v>6.1</v>
      </c>
      <c r="K78" s="4">
        <v>0.6</v>
      </c>
      <c r="L78" s="4">
        <v>0.3</v>
      </c>
      <c r="M78" s="4">
        <v>0.05</v>
      </c>
      <c r="N78" s="4">
        <v>0.1</v>
      </c>
      <c r="O78" s="4">
        <v>5.8999999999999997E-2</v>
      </c>
      <c r="P78" s="4">
        <v>2.5999999999999999E-2</v>
      </c>
      <c r="Q78" s="4">
        <v>1.6</v>
      </c>
      <c r="R78" s="4">
        <v>0.21</v>
      </c>
      <c r="S78" s="4"/>
      <c r="T78" s="4"/>
      <c r="U78" s="4">
        <v>9.6000000000000002E-2</v>
      </c>
      <c r="V78" s="4">
        <v>4.8000000000000001E-2</v>
      </c>
      <c r="W78" s="4">
        <v>2.5999999999999999E-2</v>
      </c>
      <c r="X78" s="4">
        <v>1.2E-2</v>
      </c>
      <c r="Y78" s="4">
        <v>1.9E-2</v>
      </c>
      <c r="Z78" s="4">
        <v>1.2E-2</v>
      </c>
      <c r="AA78" s="38"/>
      <c r="AB78" s="38"/>
      <c r="AC78" s="38"/>
      <c r="AD78" s="38"/>
      <c r="AE78" s="38"/>
      <c r="AG78" s="14">
        <v>2.2747000000000002</v>
      </c>
      <c r="AH78" s="14">
        <v>13.193</v>
      </c>
      <c r="AI78" s="14">
        <v>0.2407</v>
      </c>
      <c r="AJ78" s="14">
        <v>11.2471</v>
      </c>
      <c r="AK78" s="14">
        <v>0.4042</v>
      </c>
      <c r="AL78" s="14">
        <v>2.3948</v>
      </c>
      <c r="AM78" s="14">
        <v>50.131999999999998</v>
      </c>
      <c r="AN78" s="14">
        <v>7.3476999999999997</v>
      </c>
      <c r="AO78" s="14">
        <v>10.6157</v>
      </c>
      <c r="AP78" s="14">
        <v>0.39539999999999997</v>
      </c>
      <c r="AQ78" s="14">
        <f t="shared" si="5"/>
        <v>0.23963636363636362</v>
      </c>
      <c r="AR78" s="14">
        <v>0.29870000000000002</v>
      </c>
      <c r="AS78" s="14">
        <v>1.26E-2</v>
      </c>
      <c r="AT78" s="14">
        <f t="shared" si="6"/>
        <v>1.0956521739130436E-2</v>
      </c>
      <c r="AU78" s="14">
        <v>98.5565</v>
      </c>
      <c r="AV78" s="14">
        <v>41.313800000000001</v>
      </c>
      <c r="AW78" s="14">
        <v>47.938299999999998</v>
      </c>
      <c r="AX78" s="14">
        <v>11.1371</v>
      </c>
      <c r="AY78" s="14">
        <v>4.9799999999999997E-2</v>
      </c>
      <c r="AZ78" s="14">
        <v>9.4999999999999998E-3</v>
      </c>
      <c r="BA78" s="14">
        <v>0.2397</v>
      </c>
      <c r="BB78" s="14">
        <v>0.42880000000000001</v>
      </c>
      <c r="BC78" s="14">
        <v>9.8599999999999993E-2</v>
      </c>
      <c r="BD78" s="14">
        <v>0.17349999999999999</v>
      </c>
      <c r="BE78" s="14">
        <v>101.389</v>
      </c>
      <c r="BF78" s="14">
        <f t="shared" si="4"/>
        <v>0.88469573305654126</v>
      </c>
      <c r="BG78" s="13">
        <v>4.49</v>
      </c>
      <c r="BH78" s="13">
        <v>0.82</v>
      </c>
      <c r="BI78" s="13">
        <v>0.46</v>
      </c>
      <c r="BJ78" s="13">
        <v>0.51</v>
      </c>
      <c r="BK78" s="13">
        <v>1124</v>
      </c>
      <c r="BL78" s="13">
        <v>43</v>
      </c>
      <c r="BM78" s="13">
        <v>34.4</v>
      </c>
      <c r="BN78" s="13">
        <v>2.2999999999999998</v>
      </c>
      <c r="BO78" s="13">
        <v>336</v>
      </c>
      <c r="BP78" s="13">
        <v>19</v>
      </c>
      <c r="BQ78" s="13">
        <v>532</v>
      </c>
      <c r="BR78" s="13">
        <v>32</v>
      </c>
      <c r="BS78" s="13">
        <v>47.2</v>
      </c>
      <c r="BT78" s="13">
        <v>3</v>
      </c>
      <c r="BU78" s="13">
        <v>114.8</v>
      </c>
      <c r="BV78" s="13">
        <v>5.6</v>
      </c>
      <c r="BW78" s="13">
        <v>8.32</v>
      </c>
      <c r="BX78" s="13">
        <v>0.63</v>
      </c>
      <c r="BY78" s="13">
        <v>314</v>
      </c>
      <c r="BZ78" s="13">
        <v>13</v>
      </c>
      <c r="CA78" s="13">
        <v>23.2</v>
      </c>
      <c r="CB78" s="13">
        <v>1.3</v>
      </c>
      <c r="CC78" s="13">
        <v>119.1</v>
      </c>
      <c r="CD78" s="13">
        <v>6.9</v>
      </c>
      <c r="CE78" s="13">
        <v>12.27</v>
      </c>
      <c r="CF78" s="13">
        <v>0.64</v>
      </c>
      <c r="CG78" s="13">
        <v>0.08</v>
      </c>
      <c r="CH78" s="13">
        <v>2.1000000000000001E-2</v>
      </c>
      <c r="CI78" s="13">
        <v>95.5</v>
      </c>
      <c r="CJ78" s="13">
        <v>5.9</v>
      </c>
      <c r="CK78" s="13">
        <v>10.36</v>
      </c>
      <c r="CL78" s="13">
        <v>0.69</v>
      </c>
      <c r="CM78" s="13">
        <v>25.6</v>
      </c>
      <c r="CN78" s="13">
        <v>1.6</v>
      </c>
      <c r="CO78" s="13">
        <v>3.99</v>
      </c>
      <c r="CP78" s="13">
        <v>0.44</v>
      </c>
      <c r="CQ78" s="13">
        <v>15.7</v>
      </c>
      <c r="CR78" s="13">
        <v>1.7</v>
      </c>
      <c r="CS78" s="13">
        <v>5.17</v>
      </c>
      <c r="CT78" s="13">
        <v>0.79</v>
      </c>
      <c r="CU78" s="13">
        <v>1.91</v>
      </c>
      <c r="CV78" s="13">
        <v>0.27</v>
      </c>
      <c r="CW78" s="13">
        <v>4.5599999999999996</v>
      </c>
      <c r="CX78" s="13">
        <v>0.63</v>
      </c>
      <c r="CY78" s="13">
        <v>0.8</v>
      </c>
      <c r="CZ78" s="13">
        <v>0.11</v>
      </c>
      <c r="DA78" s="13">
        <v>4.88</v>
      </c>
      <c r="DB78" s="13">
        <v>0.63</v>
      </c>
      <c r="DC78" s="13">
        <v>0.94</v>
      </c>
      <c r="DD78" s="13">
        <v>0.14000000000000001</v>
      </c>
      <c r="DE78" s="13">
        <v>2.42</v>
      </c>
      <c r="DF78" s="13">
        <v>0.37</v>
      </c>
      <c r="DG78" s="13">
        <v>0.27600000000000002</v>
      </c>
      <c r="DH78" s="13">
        <v>6.8000000000000005E-2</v>
      </c>
      <c r="DI78" s="13">
        <v>1.71</v>
      </c>
      <c r="DJ78" s="13">
        <v>0.34</v>
      </c>
      <c r="DK78" s="13">
        <v>0.29199999999999998</v>
      </c>
      <c r="DL78" s="13">
        <v>7.3999999999999996E-2</v>
      </c>
      <c r="DM78" s="13">
        <v>3.79</v>
      </c>
      <c r="DN78" s="13">
        <v>0.55000000000000004</v>
      </c>
      <c r="DO78" s="13">
        <v>0.68</v>
      </c>
      <c r="DP78" s="13">
        <v>0.14000000000000001</v>
      </c>
      <c r="DQ78" s="13">
        <v>1.02</v>
      </c>
      <c r="DR78" s="13">
        <v>0.21</v>
      </c>
      <c r="DS78" s="13">
        <v>0.71</v>
      </c>
      <c r="DT78" s="13">
        <v>0.14000000000000001</v>
      </c>
      <c r="DU78" s="13">
        <v>0.255</v>
      </c>
      <c r="DV78" s="13">
        <v>8.3000000000000004E-2</v>
      </c>
      <c r="DW78" s="13">
        <v>81</v>
      </c>
      <c r="DX78" s="134">
        <v>-18.23</v>
      </c>
      <c r="DY78" s="130">
        <v>48.975999999999999</v>
      </c>
      <c r="DZ78" s="130">
        <v>2.0430000000000001</v>
      </c>
      <c r="EA78" s="130">
        <v>11.253</v>
      </c>
      <c r="EB78" s="130">
        <v>1.6910000000000001</v>
      </c>
      <c r="EC78" s="130">
        <v>9.8149999999999995</v>
      </c>
      <c r="ED78" s="130">
        <v>0.38200000000000001</v>
      </c>
      <c r="EE78" s="130">
        <v>13.225</v>
      </c>
      <c r="EF78" s="130">
        <v>9.6969999999999992</v>
      </c>
      <c r="EG78" s="130">
        <v>1.94</v>
      </c>
      <c r="EH78" s="130">
        <v>0.34499999999999997</v>
      </c>
      <c r="EI78" s="130">
        <v>0.20499999999999999</v>
      </c>
      <c r="EJ78" s="130">
        <v>0</v>
      </c>
      <c r="EK78" s="130">
        <v>11.337</v>
      </c>
      <c r="EL78" s="130">
        <v>11.33</v>
      </c>
    </row>
    <row r="79" spans="1:142" x14ac:dyDescent="0.3">
      <c r="A79" s="5" t="s">
        <v>133</v>
      </c>
      <c r="B79" s="5">
        <v>50</v>
      </c>
      <c r="C79" s="5">
        <v>919</v>
      </c>
      <c r="D79" t="s">
        <v>209</v>
      </c>
      <c r="F79" s="22">
        <v>12.59</v>
      </c>
      <c r="G79" s="3">
        <v>131.30000000000001</v>
      </c>
      <c r="H79" s="3">
        <v>5.2</v>
      </c>
      <c r="I79" s="3">
        <v>115.9</v>
      </c>
      <c r="J79" s="3">
        <v>7.9</v>
      </c>
      <c r="K79" s="4">
        <v>0.66</v>
      </c>
      <c r="L79" s="4">
        <v>0.26</v>
      </c>
      <c r="M79" s="4">
        <v>4.5999999999999999E-2</v>
      </c>
      <c r="N79" s="4">
        <v>9.4E-2</v>
      </c>
      <c r="O79" s="4">
        <v>0.111</v>
      </c>
      <c r="P79" s="4">
        <v>0.05</v>
      </c>
      <c r="Q79" s="4">
        <v>1.45</v>
      </c>
      <c r="R79" s="4">
        <v>0.24</v>
      </c>
      <c r="S79" s="4"/>
      <c r="T79" s="4"/>
      <c r="U79" s="4">
        <v>0.2</v>
      </c>
      <c r="V79" s="4">
        <v>6.3E-2</v>
      </c>
      <c r="W79" s="4">
        <v>1.38E-2</v>
      </c>
      <c r="X79" s="4">
        <v>9.1999999999999998E-3</v>
      </c>
      <c r="Y79" s="4">
        <v>7.6E-3</v>
      </c>
      <c r="Z79" s="4">
        <v>6.3E-3</v>
      </c>
      <c r="AA79" s="38"/>
      <c r="AB79" s="38"/>
      <c r="AC79" s="38"/>
      <c r="AD79" s="38"/>
      <c r="AE79" s="38"/>
      <c r="AF79" s="19"/>
      <c r="AG79" s="15">
        <v>1.9856</v>
      </c>
      <c r="AH79" s="15">
        <v>12.6465</v>
      </c>
      <c r="AI79" s="15">
        <v>0.29459999999999997</v>
      </c>
      <c r="AJ79" s="15">
        <v>11.2575</v>
      </c>
      <c r="AK79" s="15">
        <v>0.49859999999999999</v>
      </c>
      <c r="AL79" s="15">
        <v>2.4016000000000002</v>
      </c>
      <c r="AM79" s="15">
        <v>49.646900000000002</v>
      </c>
      <c r="AN79" s="15">
        <v>8.1562000000000001</v>
      </c>
      <c r="AO79" s="15">
        <v>10.106199999999999</v>
      </c>
      <c r="AP79" s="15">
        <v>0.3342</v>
      </c>
      <c r="AQ79" s="14">
        <f t="shared" si="5"/>
        <v>0.20254545454545456</v>
      </c>
      <c r="AR79" s="15">
        <v>3.3000000000000002E-2</v>
      </c>
      <c r="AS79" s="15">
        <v>1.12E-2</v>
      </c>
      <c r="AT79" s="14">
        <f t="shared" si="6"/>
        <v>9.7391304347826096E-3</v>
      </c>
      <c r="AU79" s="15">
        <v>97.372100000000003</v>
      </c>
      <c r="AV79" s="14">
        <v>40.787399999999998</v>
      </c>
      <c r="AW79" s="14">
        <v>47.316600000000001</v>
      </c>
      <c r="AX79" s="14">
        <v>11.0121</v>
      </c>
      <c r="AY79" s="14">
        <v>4.41E-2</v>
      </c>
      <c r="AZ79" s="14">
        <v>7.9000000000000008E-3</v>
      </c>
      <c r="BA79" s="14">
        <v>0.2288</v>
      </c>
      <c r="BB79" s="14">
        <v>0.44840000000000002</v>
      </c>
      <c r="BC79" s="14">
        <v>0.1038</v>
      </c>
      <c r="BD79" s="14">
        <v>0.14000000000000001</v>
      </c>
      <c r="BE79" s="14">
        <v>100.0891</v>
      </c>
      <c r="BF79" s="14">
        <f t="shared" si="4"/>
        <v>0.88451542430938934</v>
      </c>
      <c r="BG79" s="13">
        <v>4.57</v>
      </c>
      <c r="BH79" s="13">
        <v>0.5</v>
      </c>
      <c r="BI79" s="13">
        <v>0.28999999999999998</v>
      </c>
      <c r="BJ79" s="13">
        <v>0.4</v>
      </c>
      <c r="BK79" s="13">
        <v>1400</v>
      </c>
      <c r="BL79" s="13">
        <v>66</v>
      </c>
      <c r="BM79" s="13">
        <v>31.5</v>
      </c>
      <c r="BN79" s="13">
        <v>1.8</v>
      </c>
      <c r="BO79" s="13">
        <v>307</v>
      </c>
      <c r="BP79" s="13">
        <v>18</v>
      </c>
      <c r="BQ79" s="13">
        <v>577</v>
      </c>
      <c r="BR79" s="13">
        <v>33</v>
      </c>
      <c r="BS79" s="13">
        <v>43.2</v>
      </c>
      <c r="BT79" s="13">
        <v>3.1</v>
      </c>
      <c r="BU79" s="13">
        <v>121.9</v>
      </c>
      <c r="BV79" s="13">
        <v>7.2</v>
      </c>
      <c r="BW79" s="13">
        <v>7.87</v>
      </c>
      <c r="BX79" s="13">
        <v>0.67</v>
      </c>
      <c r="BY79" s="13">
        <v>414</v>
      </c>
      <c r="BZ79" s="13">
        <v>25</v>
      </c>
      <c r="CA79" s="13">
        <v>22.1</v>
      </c>
      <c r="CB79" s="13">
        <v>1.3</v>
      </c>
      <c r="CC79" s="13">
        <v>123.1</v>
      </c>
      <c r="CD79" s="13">
        <v>6.8</v>
      </c>
      <c r="CE79" s="13">
        <v>13.8</v>
      </c>
      <c r="CF79" s="13">
        <v>1.1000000000000001</v>
      </c>
      <c r="CG79" s="13">
        <v>9.9000000000000005E-2</v>
      </c>
      <c r="CH79" s="13">
        <v>0.03</v>
      </c>
      <c r="CI79" s="13">
        <v>116.2</v>
      </c>
      <c r="CJ79" s="13">
        <v>4.9000000000000004</v>
      </c>
      <c r="CK79" s="13">
        <v>11.69</v>
      </c>
      <c r="CL79" s="13">
        <v>0.72</v>
      </c>
      <c r="CM79" s="13">
        <v>28.9</v>
      </c>
      <c r="CN79" s="13">
        <v>1.8</v>
      </c>
      <c r="CO79" s="13">
        <v>4.3600000000000003</v>
      </c>
      <c r="CP79" s="13">
        <v>0.31</v>
      </c>
      <c r="CQ79" s="13">
        <v>19.600000000000001</v>
      </c>
      <c r="CR79" s="13">
        <v>1.4</v>
      </c>
      <c r="CS79" s="13">
        <v>4.67</v>
      </c>
      <c r="CT79" s="13">
        <v>0.83</v>
      </c>
      <c r="CU79" s="13">
        <v>1.78</v>
      </c>
      <c r="CV79" s="13">
        <v>0.21</v>
      </c>
      <c r="CW79" s="13">
        <v>4.41</v>
      </c>
      <c r="CX79" s="13">
        <v>0.63</v>
      </c>
      <c r="CY79" s="13">
        <v>0.84</v>
      </c>
      <c r="CZ79" s="13">
        <v>0.13</v>
      </c>
      <c r="DA79" s="13">
        <v>5.2</v>
      </c>
      <c r="DB79" s="13">
        <v>0.66</v>
      </c>
      <c r="DC79" s="13">
        <v>0.91</v>
      </c>
      <c r="DD79" s="13">
        <v>0.12</v>
      </c>
      <c r="DE79" s="13">
        <v>2.2599999999999998</v>
      </c>
      <c r="DF79" s="13">
        <v>0.31</v>
      </c>
      <c r="DG79" s="13">
        <v>0.30099999999999999</v>
      </c>
      <c r="DH79" s="13">
        <v>7.8E-2</v>
      </c>
      <c r="DI79" s="13">
        <v>2</v>
      </c>
      <c r="DJ79" s="13">
        <v>0.37</v>
      </c>
      <c r="DK79" s="13">
        <v>0.249</v>
      </c>
      <c r="DL79" s="13">
        <v>5.5E-2</v>
      </c>
      <c r="DM79" s="13">
        <v>2.95</v>
      </c>
      <c r="DN79" s="13">
        <v>0.61</v>
      </c>
      <c r="DO79" s="13">
        <v>0.87</v>
      </c>
      <c r="DP79" s="13">
        <v>0.19</v>
      </c>
      <c r="DQ79" s="13">
        <v>0.78</v>
      </c>
      <c r="DR79" s="13">
        <v>0.25</v>
      </c>
      <c r="DS79" s="13">
        <v>0.96099999999999997</v>
      </c>
      <c r="DT79" s="13">
        <v>9.0999999999999998E-2</v>
      </c>
      <c r="DU79" s="13">
        <v>0.255</v>
      </c>
      <c r="DV79" s="13">
        <v>6.4000000000000001E-2</v>
      </c>
      <c r="DW79" s="13">
        <v>84</v>
      </c>
      <c r="DX79" s="134">
        <v>-16.48</v>
      </c>
      <c r="DY79" s="130">
        <v>49.005000000000003</v>
      </c>
      <c r="DZ79" s="130">
        <v>2.0950000000000002</v>
      </c>
      <c r="EA79" s="130">
        <v>11.032</v>
      </c>
      <c r="EB79" s="130">
        <v>1.6930000000000001</v>
      </c>
      <c r="EC79" s="130">
        <v>9.8149999999999995</v>
      </c>
      <c r="ED79" s="130">
        <v>0.33500000000000002</v>
      </c>
      <c r="EE79" s="130">
        <v>13.250999999999999</v>
      </c>
      <c r="EF79" s="130">
        <v>9.9139999999999997</v>
      </c>
      <c r="EG79" s="130">
        <v>1.732</v>
      </c>
      <c r="EH79" s="130">
        <v>0.435</v>
      </c>
      <c r="EI79" s="130">
        <v>0.25700000000000001</v>
      </c>
      <c r="EJ79" s="130">
        <v>0</v>
      </c>
      <c r="EK79" s="130">
        <v>11.337999999999999</v>
      </c>
      <c r="EL79" s="130">
        <v>11.33</v>
      </c>
    </row>
    <row r="80" spans="1:142" x14ac:dyDescent="0.3">
      <c r="A80" s="5" t="s">
        <v>133</v>
      </c>
      <c r="B80" s="5">
        <v>50</v>
      </c>
      <c r="C80" s="5">
        <v>919</v>
      </c>
      <c r="D80" t="s">
        <v>210</v>
      </c>
      <c r="F80" s="22">
        <v>14.981</v>
      </c>
      <c r="G80" s="3">
        <v>167.3</v>
      </c>
      <c r="H80" s="3">
        <v>6.5</v>
      </c>
      <c r="I80" s="3">
        <v>128</v>
      </c>
      <c r="J80" s="3">
        <v>8.9</v>
      </c>
      <c r="K80" s="4">
        <v>0.78</v>
      </c>
      <c r="L80" s="4">
        <v>0.25</v>
      </c>
      <c r="M80" s="4"/>
      <c r="N80" s="4"/>
      <c r="O80" s="4">
        <v>0.13400000000000001</v>
      </c>
      <c r="P80" s="4">
        <v>5.8999999999999997E-2</v>
      </c>
      <c r="Q80" s="4">
        <v>1.44</v>
      </c>
      <c r="R80" s="4">
        <v>0.24</v>
      </c>
      <c r="S80" s="4">
        <v>6.4000000000000001E-2</v>
      </c>
      <c r="T80" s="4">
        <v>3.6999999999999998E-2</v>
      </c>
      <c r="U80" s="4">
        <v>0.22800000000000001</v>
      </c>
      <c r="V80" s="4">
        <v>5.0999999999999997E-2</v>
      </c>
      <c r="W80" s="4">
        <v>1.2699999999999999E-2</v>
      </c>
      <c r="X80" s="4">
        <v>8.8000000000000005E-3</v>
      </c>
      <c r="Y80" s="4">
        <v>1.2500000000000001E-2</v>
      </c>
      <c r="Z80" s="4">
        <v>7.4000000000000003E-3</v>
      </c>
      <c r="AA80" s="38">
        <v>2.0428000000000002</v>
      </c>
      <c r="AB80" s="38">
        <v>0.46100000000000002</v>
      </c>
      <c r="AC80" s="38">
        <v>2.7E-2</v>
      </c>
      <c r="AD80" s="38">
        <v>0.314</v>
      </c>
      <c r="AE80" s="38">
        <v>7.2999999999999995E-2</v>
      </c>
      <c r="AG80" s="14">
        <v>2.0687000000000002</v>
      </c>
      <c r="AH80" s="14">
        <v>12.5999</v>
      </c>
      <c r="AI80" s="14">
        <v>0.24149999999999999</v>
      </c>
      <c r="AJ80" s="14">
        <v>11.304</v>
      </c>
      <c r="AK80" s="14">
        <v>0.55830000000000002</v>
      </c>
      <c r="AL80" s="14">
        <v>2.4891999999999999</v>
      </c>
      <c r="AM80" s="14">
        <v>48.469799999999999</v>
      </c>
      <c r="AN80" s="14">
        <v>8.4406999999999996</v>
      </c>
      <c r="AO80" s="14">
        <v>11.468</v>
      </c>
      <c r="AP80" s="14">
        <v>0.36320000000000002</v>
      </c>
      <c r="AQ80" s="14">
        <f t="shared" si="5"/>
        <v>0.22012121212121213</v>
      </c>
      <c r="AR80" s="14">
        <v>0.30890000000000001</v>
      </c>
      <c r="AS80" s="14">
        <v>1.8100000000000002E-2</v>
      </c>
      <c r="AT80" s="14">
        <f t="shared" si="6"/>
        <v>1.573913043478261E-2</v>
      </c>
      <c r="AU80" s="14">
        <v>98.330299999999994</v>
      </c>
      <c r="AV80" s="14">
        <v>40.147100000000002</v>
      </c>
      <c r="AW80" s="14">
        <v>44.815800000000003</v>
      </c>
      <c r="AX80" s="14">
        <v>14.1351</v>
      </c>
      <c r="AY80" s="14">
        <v>4.6199999999999998E-2</v>
      </c>
      <c r="AZ80" s="14">
        <v>2.2200000000000001E-2</v>
      </c>
      <c r="BA80" s="14">
        <v>0.2671</v>
      </c>
      <c r="BB80" s="14">
        <v>0.35489999999999999</v>
      </c>
      <c r="BC80" s="14">
        <v>3.78E-2</v>
      </c>
      <c r="BD80" s="14">
        <v>0.2026</v>
      </c>
      <c r="BE80" s="14">
        <v>100.0287</v>
      </c>
      <c r="BF80" s="14">
        <f t="shared" si="4"/>
        <v>0.84965990725476292</v>
      </c>
      <c r="BG80" s="13">
        <v>5.29</v>
      </c>
      <c r="BH80" s="13">
        <v>0.43</v>
      </c>
      <c r="BI80" s="13">
        <v>0.83</v>
      </c>
      <c r="BJ80" s="13">
        <v>0.81</v>
      </c>
      <c r="BK80" s="13">
        <v>1221</v>
      </c>
      <c r="BL80" s="13">
        <v>48</v>
      </c>
      <c r="BM80" s="13">
        <v>32.700000000000003</v>
      </c>
      <c r="BN80" s="13">
        <v>1.5</v>
      </c>
      <c r="BO80" s="13">
        <v>380</v>
      </c>
      <c r="BP80" s="13">
        <v>13</v>
      </c>
      <c r="BQ80" s="13">
        <v>527</v>
      </c>
      <c r="BR80" s="13">
        <v>24</v>
      </c>
      <c r="BS80" s="13">
        <v>53.7</v>
      </c>
      <c r="BT80" s="13">
        <v>2.5</v>
      </c>
      <c r="BU80" s="13">
        <v>192.1</v>
      </c>
      <c r="BV80" s="13">
        <v>9.1</v>
      </c>
      <c r="BW80" s="13">
        <v>10.36</v>
      </c>
      <c r="BX80" s="13">
        <v>0.9</v>
      </c>
      <c r="BY80" s="13">
        <v>346</v>
      </c>
      <c r="BZ80" s="13">
        <v>16</v>
      </c>
      <c r="CA80" s="13">
        <v>21.8</v>
      </c>
      <c r="CB80" s="13">
        <v>1.3</v>
      </c>
      <c r="CC80" s="13">
        <v>138.9</v>
      </c>
      <c r="CD80" s="13">
        <v>6.5</v>
      </c>
      <c r="CE80" s="13">
        <v>17.86</v>
      </c>
      <c r="CF80" s="13">
        <v>0.93</v>
      </c>
      <c r="CG80" s="13">
        <v>0.11899999999999999</v>
      </c>
      <c r="CH80" s="13">
        <v>2.7E-2</v>
      </c>
      <c r="CI80" s="13">
        <v>135.69999999999999</v>
      </c>
      <c r="CJ80" s="13">
        <v>8.5</v>
      </c>
      <c r="CK80" s="13">
        <v>14.6</v>
      </c>
      <c r="CL80" s="13">
        <v>1.1000000000000001</v>
      </c>
      <c r="CM80" s="13">
        <v>35.200000000000003</v>
      </c>
      <c r="CN80" s="13">
        <v>2.2000000000000002</v>
      </c>
      <c r="CO80" s="13">
        <v>4.6100000000000003</v>
      </c>
      <c r="CP80" s="13">
        <v>0.28000000000000003</v>
      </c>
      <c r="CQ80" s="13">
        <v>19.100000000000001</v>
      </c>
      <c r="CR80" s="13">
        <v>1.7</v>
      </c>
      <c r="CS80" s="13">
        <v>4.9400000000000004</v>
      </c>
      <c r="CT80" s="13">
        <v>0.54</v>
      </c>
      <c r="CU80" s="13">
        <v>1.77</v>
      </c>
      <c r="CV80" s="13">
        <v>0.17</v>
      </c>
      <c r="CW80" s="13">
        <v>4.8899999999999997</v>
      </c>
      <c r="CX80" s="13">
        <v>0.57999999999999996</v>
      </c>
      <c r="CY80" s="13">
        <v>0.751</v>
      </c>
      <c r="CZ80" s="13">
        <v>8.7999999999999995E-2</v>
      </c>
      <c r="DA80" s="13">
        <v>4.8899999999999997</v>
      </c>
      <c r="DB80" s="13">
        <v>0.49</v>
      </c>
      <c r="DC80" s="13">
        <v>0.83</v>
      </c>
      <c r="DD80" s="13">
        <v>0.12</v>
      </c>
      <c r="DE80" s="13">
        <v>2.3199999999999998</v>
      </c>
      <c r="DF80" s="13">
        <v>0.36</v>
      </c>
      <c r="DG80" s="13">
        <v>0.32400000000000001</v>
      </c>
      <c r="DH80" s="13">
        <v>6.8000000000000005E-2</v>
      </c>
      <c r="DI80" s="13">
        <v>1.97</v>
      </c>
      <c r="DJ80" s="13">
        <v>0.43</v>
      </c>
      <c r="DK80" s="13">
        <v>0.28100000000000003</v>
      </c>
      <c r="DL80" s="13">
        <v>5.7000000000000002E-2</v>
      </c>
      <c r="DM80" s="13">
        <v>3.69</v>
      </c>
      <c r="DN80" s="13">
        <v>0.43</v>
      </c>
      <c r="DO80" s="13">
        <v>1.1299999999999999</v>
      </c>
      <c r="DP80" s="13">
        <v>0.14000000000000001</v>
      </c>
      <c r="DQ80" s="13">
        <v>1.17</v>
      </c>
      <c r="DR80" s="13">
        <v>0.23</v>
      </c>
      <c r="DS80" s="13">
        <v>1.1499999999999999</v>
      </c>
      <c r="DT80" s="13">
        <v>0.15</v>
      </c>
      <c r="DU80" s="13">
        <v>0.439</v>
      </c>
      <c r="DV80" s="13">
        <v>7.5999999999999998E-2</v>
      </c>
      <c r="DW80" s="13">
        <v>87</v>
      </c>
      <c r="DX80" s="134">
        <v>-2.67</v>
      </c>
      <c r="DY80" s="130">
        <v>48.959000000000003</v>
      </c>
      <c r="DZ80" s="130">
        <v>2.4609999999999999</v>
      </c>
      <c r="EA80" s="130">
        <v>12.457000000000001</v>
      </c>
      <c r="EB80" s="130">
        <v>1.7330000000000001</v>
      </c>
      <c r="EC80" s="130">
        <v>9.7729999999999997</v>
      </c>
      <c r="ED80" s="130">
        <v>0.37</v>
      </c>
      <c r="EE80" s="130">
        <v>9.7210000000000001</v>
      </c>
      <c r="EF80" s="130">
        <v>11.195</v>
      </c>
      <c r="EG80" s="130">
        <v>2.0449999999999999</v>
      </c>
      <c r="EH80" s="130">
        <v>0.55200000000000005</v>
      </c>
      <c r="EI80" s="130">
        <v>0.23899999999999999</v>
      </c>
      <c r="EJ80" s="130">
        <v>0</v>
      </c>
      <c r="EK80" s="130">
        <v>11.332000000000001</v>
      </c>
      <c r="EL80" s="130">
        <v>11.33</v>
      </c>
    </row>
    <row r="81" spans="1:142" x14ac:dyDescent="0.3">
      <c r="A81" s="5" t="s">
        <v>133</v>
      </c>
      <c r="B81" s="5">
        <v>50</v>
      </c>
      <c r="C81" s="5">
        <v>919</v>
      </c>
      <c r="D81" t="s">
        <v>211</v>
      </c>
      <c r="F81" s="22">
        <v>16.404</v>
      </c>
      <c r="G81" s="3">
        <v>118.3</v>
      </c>
      <c r="H81" s="3">
        <v>5.2</v>
      </c>
      <c r="I81" s="3">
        <v>118.4</v>
      </c>
      <c r="J81" s="3">
        <v>9.1999999999999993</v>
      </c>
      <c r="K81" s="4">
        <v>0.73</v>
      </c>
      <c r="L81" s="4">
        <v>0.19</v>
      </c>
      <c r="M81" s="4"/>
      <c r="N81" s="4"/>
      <c r="O81" s="4">
        <v>9.2999999999999999E-2</v>
      </c>
      <c r="P81" s="4">
        <v>0.03</v>
      </c>
      <c r="Q81" s="4">
        <v>1.48</v>
      </c>
      <c r="R81" s="4">
        <v>0.14000000000000001</v>
      </c>
      <c r="S81" s="4">
        <v>4.5999999999999999E-2</v>
      </c>
      <c r="T81" s="4">
        <v>2.9000000000000001E-2</v>
      </c>
      <c r="U81" s="4">
        <v>0.17399999999999999</v>
      </c>
      <c r="V81" s="4">
        <v>3.5999999999999997E-2</v>
      </c>
      <c r="W81" s="4">
        <v>2.29E-2</v>
      </c>
      <c r="X81" s="4">
        <v>9.5999999999999992E-3</v>
      </c>
      <c r="Y81" s="4">
        <v>1.5100000000000001E-2</v>
      </c>
      <c r="Z81" s="4">
        <v>7.7000000000000002E-3</v>
      </c>
      <c r="AA81" s="38">
        <v>5.5819999999999999</v>
      </c>
      <c r="AB81" s="38">
        <v>0.48299999999999998</v>
      </c>
      <c r="AC81" s="38">
        <v>2.3E-2</v>
      </c>
      <c r="AD81" s="38">
        <v>0.317</v>
      </c>
      <c r="AE81" s="38">
        <v>3.6999999999999998E-2</v>
      </c>
      <c r="AG81" s="14">
        <v>1.9532</v>
      </c>
      <c r="AH81" s="14">
        <v>12.4253</v>
      </c>
      <c r="AI81" s="14">
        <v>0.25230000000000002</v>
      </c>
      <c r="AJ81" s="14">
        <v>10.786</v>
      </c>
      <c r="AK81" s="14">
        <v>0.53779999999999994</v>
      </c>
      <c r="AL81" s="14">
        <v>2.6736</v>
      </c>
      <c r="AM81" s="14">
        <v>49.016199999999998</v>
      </c>
      <c r="AN81" s="14">
        <v>8.5612999999999992</v>
      </c>
      <c r="AO81" s="14">
        <v>11.1835</v>
      </c>
      <c r="AP81" s="14">
        <v>0.3916</v>
      </c>
      <c r="AQ81" s="14">
        <f t="shared" si="5"/>
        <v>0.23733333333333334</v>
      </c>
      <c r="AR81" s="14">
        <v>0.32879999999999998</v>
      </c>
      <c r="AS81" s="14">
        <v>2.2499999999999999E-2</v>
      </c>
      <c r="AT81" s="14">
        <f t="shared" si="6"/>
        <v>1.9565217391304349E-2</v>
      </c>
      <c r="AU81" s="14">
        <v>98.131900000000002</v>
      </c>
      <c r="AV81" s="14">
        <v>40.801299999999998</v>
      </c>
      <c r="AW81" s="14">
        <v>47.027799999999999</v>
      </c>
      <c r="AX81" s="14">
        <v>11.3256</v>
      </c>
      <c r="AY81" s="14">
        <v>5.8000000000000003E-2</v>
      </c>
      <c r="AZ81" s="14">
        <v>9.2999999999999992E-3</v>
      </c>
      <c r="BA81" s="14">
        <v>0.2477</v>
      </c>
      <c r="BB81" s="14">
        <v>0.42370000000000002</v>
      </c>
      <c r="BC81" s="14">
        <v>8.8499999999999995E-2</v>
      </c>
      <c r="BD81" s="14">
        <v>0.16669999999999999</v>
      </c>
      <c r="BE81" s="14">
        <v>100.14870000000001</v>
      </c>
      <c r="BF81" s="14">
        <f t="shared" si="4"/>
        <v>0.88097647116118294</v>
      </c>
      <c r="BG81" s="13">
        <v>4.34</v>
      </c>
      <c r="BH81" s="13">
        <v>0.53</v>
      </c>
      <c r="BI81" s="13">
        <v>0.31</v>
      </c>
      <c r="BJ81" s="13">
        <v>0.34</v>
      </c>
      <c r="BK81" s="13">
        <v>1280</v>
      </c>
      <c r="BL81" s="13">
        <v>35</v>
      </c>
      <c r="BM81" s="13">
        <v>32.6</v>
      </c>
      <c r="BN81" s="13">
        <v>1.4</v>
      </c>
      <c r="BO81" s="13">
        <v>320</v>
      </c>
      <c r="BP81" s="13">
        <v>16</v>
      </c>
      <c r="BQ81" s="13">
        <v>600</v>
      </c>
      <c r="BR81" s="13">
        <v>32</v>
      </c>
      <c r="BS81" s="13">
        <v>52.1</v>
      </c>
      <c r="BT81" s="13">
        <v>2.7</v>
      </c>
      <c r="BU81" s="13">
        <v>163.1</v>
      </c>
      <c r="BV81" s="13">
        <v>8.4</v>
      </c>
      <c r="BW81" s="13">
        <v>10.44</v>
      </c>
      <c r="BX81" s="13">
        <v>0.56000000000000005</v>
      </c>
      <c r="BY81" s="13">
        <v>368</v>
      </c>
      <c r="BZ81" s="13">
        <v>19</v>
      </c>
      <c r="CA81" s="13">
        <v>22.2</v>
      </c>
      <c r="CB81" s="13">
        <v>1.3</v>
      </c>
      <c r="CC81" s="13">
        <v>140.9</v>
      </c>
      <c r="CD81" s="13">
        <v>7.4</v>
      </c>
      <c r="CE81" s="13">
        <v>18.7</v>
      </c>
      <c r="CF81" s="13">
        <v>1.2</v>
      </c>
      <c r="CG81" s="13">
        <v>0.10100000000000001</v>
      </c>
      <c r="CH81" s="13">
        <v>1.6E-2</v>
      </c>
      <c r="CI81" s="13">
        <v>137.30000000000001</v>
      </c>
      <c r="CJ81" s="13">
        <v>7.3</v>
      </c>
      <c r="CK81" s="13">
        <v>15.19</v>
      </c>
      <c r="CL81" s="13">
        <v>0.71</v>
      </c>
      <c r="CM81" s="13">
        <v>36</v>
      </c>
      <c r="CN81" s="13">
        <v>1.5</v>
      </c>
      <c r="CO81" s="13">
        <v>4.76</v>
      </c>
      <c r="CP81" s="13">
        <v>0.37</v>
      </c>
      <c r="CQ81" s="13">
        <v>22</v>
      </c>
      <c r="CR81" s="13">
        <v>1.3</v>
      </c>
      <c r="CS81" s="13">
        <v>5.79</v>
      </c>
      <c r="CT81" s="13">
        <v>0.71</v>
      </c>
      <c r="CU81" s="13">
        <v>1.95</v>
      </c>
      <c r="CV81" s="13">
        <v>0.17</v>
      </c>
      <c r="CW81" s="13">
        <v>4.84</v>
      </c>
      <c r="CX81" s="13">
        <v>0.64</v>
      </c>
      <c r="CY81" s="13">
        <v>0.86</v>
      </c>
      <c r="CZ81" s="13">
        <v>0.1</v>
      </c>
      <c r="DA81" s="13">
        <v>4.97</v>
      </c>
      <c r="DB81" s="13">
        <v>0.4</v>
      </c>
      <c r="DC81" s="13">
        <v>0.82399999999999995</v>
      </c>
      <c r="DD81" s="13">
        <v>9.7000000000000003E-2</v>
      </c>
      <c r="DE81" s="13">
        <v>2.23</v>
      </c>
      <c r="DF81" s="13">
        <v>0.25</v>
      </c>
      <c r="DG81" s="13">
        <v>0.307</v>
      </c>
      <c r="DH81" s="13">
        <v>6.2E-2</v>
      </c>
      <c r="DI81" s="13">
        <v>1.92</v>
      </c>
      <c r="DJ81" s="13">
        <v>0.33</v>
      </c>
      <c r="DK81" s="13">
        <v>0.32300000000000001</v>
      </c>
      <c r="DL81" s="13">
        <v>6.9000000000000006E-2</v>
      </c>
      <c r="DM81" s="13">
        <v>3.88</v>
      </c>
      <c r="DN81" s="13">
        <v>0.72</v>
      </c>
      <c r="DO81" s="13">
        <v>1.1200000000000001</v>
      </c>
      <c r="DP81" s="13">
        <v>0.14000000000000001</v>
      </c>
      <c r="DQ81" s="13">
        <v>1.42</v>
      </c>
      <c r="DR81" s="13">
        <v>0.28999999999999998</v>
      </c>
      <c r="DS81" s="13">
        <v>1.35</v>
      </c>
      <c r="DT81" s="13">
        <v>0.18</v>
      </c>
      <c r="DU81" s="13">
        <v>0.41299999999999998</v>
      </c>
      <c r="DV81" s="13">
        <v>9.5000000000000001E-2</v>
      </c>
      <c r="DW81" s="13">
        <v>90</v>
      </c>
      <c r="DX81" s="134">
        <v>-11.75</v>
      </c>
      <c r="DY81" s="130">
        <v>48.805</v>
      </c>
      <c r="DZ81" s="130">
        <v>2.431</v>
      </c>
      <c r="EA81" s="130">
        <v>11.297000000000001</v>
      </c>
      <c r="EB81" s="130">
        <v>1.6870000000000001</v>
      </c>
      <c r="EC81" s="130">
        <v>9.8179999999999996</v>
      </c>
      <c r="ED81" s="130">
        <v>0.38800000000000001</v>
      </c>
      <c r="EE81" s="130">
        <v>12.747</v>
      </c>
      <c r="EF81" s="130">
        <v>9.8780000000000001</v>
      </c>
      <c r="EG81" s="130">
        <v>1.776</v>
      </c>
      <c r="EH81" s="130">
        <v>0.48899999999999999</v>
      </c>
      <c r="EI81" s="130">
        <v>0.22900000000000001</v>
      </c>
      <c r="EJ81" s="130">
        <v>0</v>
      </c>
      <c r="EK81" s="130">
        <v>11.336</v>
      </c>
      <c r="EL81" s="130">
        <v>11.33</v>
      </c>
    </row>
    <row r="82" spans="1:142" x14ac:dyDescent="0.3">
      <c r="A82" s="5" t="s">
        <v>135</v>
      </c>
      <c r="B82" s="5">
        <v>50</v>
      </c>
      <c r="C82" s="5">
        <v>919</v>
      </c>
      <c r="D82" t="s">
        <v>213</v>
      </c>
      <c r="F82" s="22">
        <v>21.821999999999999</v>
      </c>
      <c r="G82" s="3">
        <v>133.9</v>
      </c>
      <c r="H82" s="3">
        <v>4.5999999999999996</v>
      </c>
      <c r="I82" s="3">
        <v>121.6</v>
      </c>
      <c r="J82" s="3">
        <v>7.1</v>
      </c>
      <c r="K82" s="4">
        <v>0.64</v>
      </c>
      <c r="L82" s="4">
        <v>0.17</v>
      </c>
      <c r="M82" s="4">
        <v>0.45</v>
      </c>
      <c r="N82" s="4">
        <v>0.23</v>
      </c>
      <c r="O82" s="4">
        <v>0.09</v>
      </c>
      <c r="P82" s="4">
        <v>2.7E-2</v>
      </c>
      <c r="Q82" s="4">
        <v>1.41</v>
      </c>
      <c r="R82" s="4">
        <v>0.12</v>
      </c>
      <c r="S82" s="4"/>
      <c r="T82" s="4"/>
      <c r="U82" s="4">
        <v>0.14699999999999999</v>
      </c>
      <c r="V82" s="4">
        <v>4.4999999999999998E-2</v>
      </c>
      <c r="W82" s="4">
        <v>1.24E-2</v>
      </c>
      <c r="X82" s="4">
        <v>5.3E-3</v>
      </c>
      <c r="Y82" s="4">
        <v>9.1999999999999998E-3</v>
      </c>
      <c r="Z82" s="4">
        <v>4.7000000000000002E-3</v>
      </c>
      <c r="AA82" s="38">
        <v>10.257999999999999</v>
      </c>
      <c r="AB82" s="38">
        <v>0.32900000000000001</v>
      </c>
      <c r="AC82" s="38">
        <v>1.2999999999999999E-2</v>
      </c>
      <c r="AD82" s="38">
        <v>0.28100000000000003</v>
      </c>
      <c r="AE82" s="38">
        <v>2.5999999999999999E-2</v>
      </c>
      <c r="AG82" s="14">
        <v>2.1192000000000002</v>
      </c>
      <c r="AH82" s="14">
        <v>12.374599999999999</v>
      </c>
      <c r="AI82" s="14">
        <v>0.31630000000000003</v>
      </c>
      <c r="AJ82" s="14">
        <v>10.6975</v>
      </c>
      <c r="AK82" s="14">
        <v>0.43719999999999998</v>
      </c>
      <c r="AL82" s="14">
        <v>2.3037000000000001</v>
      </c>
      <c r="AM82" s="14">
        <v>48.911299999999997</v>
      </c>
      <c r="AN82" s="14">
        <v>8.4885999999999999</v>
      </c>
      <c r="AO82" s="14">
        <v>11.703799999999999</v>
      </c>
      <c r="AP82" s="14">
        <v>0.3196</v>
      </c>
      <c r="AQ82" s="14">
        <f t="shared" si="5"/>
        <v>0.1936969696969697</v>
      </c>
      <c r="AR82" s="14">
        <v>0.2223</v>
      </c>
      <c r="AS82" s="14">
        <v>1.0699999999999999E-2</v>
      </c>
      <c r="AT82" s="14">
        <f t="shared" si="6"/>
        <v>9.3043478260869568E-3</v>
      </c>
      <c r="AU82" s="14">
        <v>97.904799999999994</v>
      </c>
      <c r="AV82" s="14">
        <v>40.468699999999998</v>
      </c>
      <c r="AW82" s="14">
        <v>47.153100000000002</v>
      </c>
      <c r="AX82" s="14">
        <v>11.4557</v>
      </c>
      <c r="AY82" s="14">
        <v>5.4399999999999997E-2</v>
      </c>
      <c r="AZ82" s="14">
        <v>1.7999999999999999E-2</v>
      </c>
      <c r="BA82" s="14">
        <v>0.24390000000000001</v>
      </c>
      <c r="BB82" s="14">
        <v>0.39679999999999999</v>
      </c>
      <c r="BC82" s="14">
        <v>9.2499999999999999E-2</v>
      </c>
      <c r="BD82" s="14">
        <v>0.19309999999999999</v>
      </c>
      <c r="BE82" s="14">
        <v>100.0761</v>
      </c>
      <c r="BF82" s="14">
        <f t="shared" si="4"/>
        <v>0.8800547559774462</v>
      </c>
      <c r="BG82" s="13">
        <v>4.25</v>
      </c>
      <c r="BH82" s="13">
        <v>0.52</v>
      </c>
      <c r="BI82" s="13">
        <v>0.44</v>
      </c>
      <c r="BJ82" s="13">
        <v>0.37</v>
      </c>
      <c r="BK82" s="13">
        <v>1185</v>
      </c>
      <c r="BL82" s="13">
        <v>28</v>
      </c>
      <c r="BM82" s="13">
        <v>32.200000000000003</v>
      </c>
      <c r="BN82" s="13">
        <v>1.1000000000000001</v>
      </c>
      <c r="BO82" s="13">
        <v>282</v>
      </c>
      <c r="BP82" s="13">
        <v>12</v>
      </c>
      <c r="BQ82" s="13">
        <v>752</v>
      </c>
      <c r="BR82" s="13">
        <v>31</v>
      </c>
      <c r="BS82" s="13">
        <v>53.5</v>
      </c>
      <c r="BT82" s="13">
        <v>2.2999999999999998</v>
      </c>
      <c r="BU82" s="13">
        <v>162.19999999999999</v>
      </c>
      <c r="BV82" s="13">
        <v>7</v>
      </c>
      <c r="BW82" s="13">
        <v>7.17</v>
      </c>
      <c r="BX82" s="13">
        <v>0.5</v>
      </c>
      <c r="BY82" s="13">
        <v>287</v>
      </c>
      <c r="BZ82" s="13">
        <v>11</v>
      </c>
      <c r="CA82" s="13">
        <v>20.52</v>
      </c>
      <c r="CB82" s="13">
        <v>0.69</v>
      </c>
      <c r="CC82" s="13">
        <v>118.1</v>
      </c>
      <c r="CD82" s="13">
        <v>3.8</v>
      </c>
      <c r="CE82" s="13">
        <v>10.49</v>
      </c>
      <c r="CF82" s="13">
        <v>0.56999999999999995</v>
      </c>
      <c r="CG82" s="13">
        <v>7.0999999999999994E-2</v>
      </c>
      <c r="CH82" s="13">
        <v>1.6E-2</v>
      </c>
      <c r="CI82" s="13">
        <v>87.7</v>
      </c>
      <c r="CJ82" s="13">
        <v>4</v>
      </c>
      <c r="CK82" s="13">
        <v>10.32</v>
      </c>
      <c r="CL82" s="13">
        <v>0.57999999999999996</v>
      </c>
      <c r="CM82" s="13">
        <v>25.17</v>
      </c>
      <c r="CN82" s="13">
        <v>0.99</v>
      </c>
      <c r="CO82" s="13">
        <v>3.58</v>
      </c>
      <c r="CP82" s="13">
        <v>0.27</v>
      </c>
      <c r="CQ82" s="13">
        <v>16.8</v>
      </c>
      <c r="CR82" s="13">
        <v>1.2</v>
      </c>
      <c r="CS82" s="13">
        <v>4.72</v>
      </c>
      <c r="CT82" s="13">
        <v>0.52</v>
      </c>
      <c r="CU82" s="13">
        <v>1.62</v>
      </c>
      <c r="CV82" s="13">
        <v>0.11</v>
      </c>
      <c r="CW82" s="13">
        <v>4.5</v>
      </c>
      <c r="CX82" s="13">
        <v>0.48</v>
      </c>
      <c r="CY82" s="13">
        <v>0.71699999999999997</v>
      </c>
      <c r="CZ82" s="13">
        <v>7.9000000000000001E-2</v>
      </c>
      <c r="DA82" s="13">
        <v>4.5999999999999996</v>
      </c>
      <c r="DB82" s="13">
        <v>0.43</v>
      </c>
      <c r="DC82" s="13">
        <v>0.89</v>
      </c>
      <c r="DD82" s="13">
        <v>0.1</v>
      </c>
      <c r="DE82" s="13">
        <v>2.14</v>
      </c>
      <c r="DF82" s="13">
        <v>0.3</v>
      </c>
      <c r="DG82" s="13">
        <v>0.28399999999999997</v>
      </c>
      <c r="DH82" s="13">
        <v>4.2999999999999997E-2</v>
      </c>
      <c r="DI82" s="13">
        <v>1.64</v>
      </c>
      <c r="DJ82" s="13">
        <v>0.28999999999999998</v>
      </c>
      <c r="DK82" s="13">
        <v>0.24099999999999999</v>
      </c>
      <c r="DL82" s="13">
        <v>4.3999999999999997E-2</v>
      </c>
      <c r="DM82" s="13">
        <v>3.13</v>
      </c>
      <c r="DN82" s="13">
        <v>0.48</v>
      </c>
      <c r="DO82" s="13">
        <v>0.68</v>
      </c>
      <c r="DP82" s="13">
        <v>0.1</v>
      </c>
      <c r="DQ82" s="13">
        <v>0.86</v>
      </c>
      <c r="DR82" s="13">
        <v>0.16</v>
      </c>
      <c r="DS82" s="13">
        <v>0.79200000000000004</v>
      </c>
      <c r="DT82" s="13">
        <v>7.0999999999999994E-2</v>
      </c>
      <c r="DU82" s="13">
        <v>0.22700000000000001</v>
      </c>
      <c r="DV82" s="13">
        <v>4.8000000000000001E-2</v>
      </c>
      <c r="DW82" s="13">
        <v>93</v>
      </c>
      <c r="DX82" s="134">
        <v>-10.58</v>
      </c>
      <c r="DY82" s="130">
        <v>48.96</v>
      </c>
      <c r="DZ82" s="130">
        <v>2.1240000000000001</v>
      </c>
      <c r="EA82" s="130">
        <v>11.409000000000001</v>
      </c>
      <c r="EB82" s="130">
        <v>1.7</v>
      </c>
      <c r="EC82" s="130">
        <v>9.8049999999999997</v>
      </c>
      <c r="ED82" s="130">
        <v>0.32200000000000001</v>
      </c>
      <c r="EE82" s="130">
        <v>12.641</v>
      </c>
      <c r="EF82" s="130">
        <v>9.9290000000000003</v>
      </c>
      <c r="EG82" s="130">
        <v>1.954</v>
      </c>
      <c r="EH82" s="130">
        <v>0.40300000000000002</v>
      </c>
      <c r="EI82" s="130">
        <v>0.29199999999999998</v>
      </c>
      <c r="EJ82" s="130">
        <v>0</v>
      </c>
      <c r="EK82" s="130">
        <v>11.335000000000001</v>
      </c>
      <c r="EL82" s="130">
        <v>11.33</v>
      </c>
    </row>
    <row r="83" spans="1:142" x14ac:dyDescent="0.3">
      <c r="A83" s="5" t="s">
        <v>135</v>
      </c>
      <c r="B83" s="5">
        <v>50</v>
      </c>
      <c r="C83" s="5">
        <v>919</v>
      </c>
      <c r="D83" t="s">
        <v>214</v>
      </c>
      <c r="E83" t="s">
        <v>433</v>
      </c>
      <c r="F83" s="22">
        <v>23.007999999999999</v>
      </c>
      <c r="G83" s="3">
        <v>136.9</v>
      </c>
      <c r="H83" s="3">
        <v>4.2</v>
      </c>
      <c r="I83" s="3">
        <v>119.3</v>
      </c>
      <c r="J83" s="3">
        <v>7</v>
      </c>
      <c r="K83" s="4">
        <v>0.79</v>
      </c>
      <c r="L83" s="4">
        <v>0.15</v>
      </c>
      <c r="M83" s="4">
        <v>0.11</v>
      </c>
      <c r="N83" s="4">
        <v>0.11</v>
      </c>
      <c r="O83" s="4">
        <v>8.4000000000000005E-2</v>
      </c>
      <c r="P83" s="4">
        <v>2.5000000000000001E-2</v>
      </c>
      <c r="Q83" s="4">
        <v>1.58</v>
      </c>
      <c r="R83" s="4">
        <v>0.2</v>
      </c>
      <c r="S83" s="4">
        <v>5.8999999999999997E-2</v>
      </c>
      <c r="T83" s="4">
        <v>2.9000000000000001E-2</v>
      </c>
      <c r="U83" s="4">
        <v>0.18099999999999999</v>
      </c>
      <c r="V83" s="4">
        <v>3.4000000000000002E-2</v>
      </c>
      <c r="W83" s="4">
        <v>3.04E-2</v>
      </c>
      <c r="X83" s="4">
        <v>8.5000000000000006E-3</v>
      </c>
      <c r="Y83" s="4">
        <v>1.2999999999999999E-2</v>
      </c>
      <c r="Z83" s="4">
        <v>5.4999999999999997E-3</v>
      </c>
      <c r="AA83" s="38">
        <v>4.7427000000000001</v>
      </c>
      <c r="AB83" s="38">
        <v>0.5</v>
      </c>
      <c r="AC83" s="38">
        <v>2.4E-2</v>
      </c>
      <c r="AD83" s="38">
        <v>0.307</v>
      </c>
      <c r="AE83" s="38">
        <v>3.6999999999999998E-2</v>
      </c>
      <c r="AG83" s="14">
        <v>1.8847</v>
      </c>
      <c r="AH83" s="14">
        <v>12.6578</v>
      </c>
      <c r="AI83" s="14">
        <v>0.24360000000000001</v>
      </c>
      <c r="AJ83" s="14">
        <v>10.638</v>
      </c>
      <c r="AK83" s="14">
        <v>0.53080000000000005</v>
      </c>
      <c r="AL83" s="14">
        <v>2.6629999999999998</v>
      </c>
      <c r="AM83" s="14">
        <v>49.137300000000003</v>
      </c>
      <c r="AN83" s="14">
        <v>8.7187999999999999</v>
      </c>
      <c r="AO83" s="14">
        <v>11.4094</v>
      </c>
      <c r="AP83" s="14">
        <v>0.36880000000000002</v>
      </c>
      <c r="AQ83" s="14">
        <f t="shared" si="5"/>
        <v>0.22351515151515153</v>
      </c>
      <c r="AR83" s="14">
        <v>0.24229999999999999</v>
      </c>
      <c r="AS83" s="14">
        <v>2.0500000000000001E-2</v>
      </c>
      <c r="AT83" s="14">
        <f t="shared" si="6"/>
        <v>1.7826086956521742E-2</v>
      </c>
      <c r="AU83" s="14">
        <v>98.514899999999997</v>
      </c>
      <c r="AV83" s="14">
        <v>40.219299999999997</v>
      </c>
      <c r="AW83" s="14">
        <v>47.362000000000002</v>
      </c>
      <c r="AX83" s="14">
        <v>11.2728</v>
      </c>
      <c r="AY83" s="14">
        <v>5.7200000000000001E-2</v>
      </c>
      <c r="AZ83" s="14">
        <v>1.21E-2</v>
      </c>
      <c r="BA83" s="14">
        <v>0.24529999999999999</v>
      </c>
      <c r="BB83" s="14">
        <v>0.43530000000000002</v>
      </c>
      <c r="BC83" s="14">
        <v>9.64E-2</v>
      </c>
      <c r="BD83" s="14">
        <v>0.1623</v>
      </c>
      <c r="BE83" s="14">
        <v>99.862799999999993</v>
      </c>
      <c r="BF83" s="14">
        <f t="shared" si="4"/>
        <v>0.88220347266845345</v>
      </c>
      <c r="BG83" s="13">
        <v>4.46</v>
      </c>
      <c r="BH83" s="13">
        <v>0.33</v>
      </c>
      <c r="BI83" s="13">
        <v>0.61</v>
      </c>
      <c r="BJ83" s="13">
        <v>0.42</v>
      </c>
      <c r="BK83" s="13">
        <v>1195</v>
      </c>
      <c r="BL83" s="13">
        <v>24</v>
      </c>
      <c r="BM83" s="13">
        <v>32.9</v>
      </c>
      <c r="BN83" s="13">
        <v>1.1000000000000001</v>
      </c>
      <c r="BO83" s="13">
        <v>311</v>
      </c>
      <c r="BP83" s="13">
        <v>11</v>
      </c>
      <c r="BQ83" s="13">
        <v>702</v>
      </c>
      <c r="BR83" s="13">
        <v>28</v>
      </c>
      <c r="BS83" s="13">
        <v>52.8</v>
      </c>
      <c r="BT83" s="13">
        <v>2.2000000000000002</v>
      </c>
      <c r="BU83" s="13">
        <v>168.1</v>
      </c>
      <c r="BV83" s="13">
        <v>6.4</v>
      </c>
      <c r="BW83" s="13">
        <v>10.89</v>
      </c>
      <c r="BX83" s="13">
        <v>0.5</v>
      </c>
      <c r="BY83" s="13">
        <v>355</v>
      </c>
      <c r="BZ83" s="13">
        <v>12</v>
      </c>
      <c r="CA83" s="13">
        <v>21.29</v>
      </c>
      <c r="CB83" s="13">
        <v>0.94</v>
      </c>
      <c r="CC83" s="13">
        <v>140.4</v>
      </c>
      <c r="CD83" s="13">
        <v>4.8</v>
      </c>
      <c r="CE83" s="13">
        <v>17.18</v>
      </c>
      <c r="CF83" s="13">
        <v>0.68</v>
      </c>
      <c r="CG83" s="13">
        <v>0.105</v>
      </c>
      <c r="CH83" s="13">
        <v>1.7999999999999999E-2</v>
      </c>
      <c r="CI83" s="13">
        <v>130.5</v>
      </c>
      <c r="CJ83" s="13">
        <v>6</v>
      </c>
      <c r="CK83" s="13">
        <v>14.81</v>
      </c>
      <c r="CL83" s="13">
        <v>0.61</v>
      </c>
      <c r="CM83" s="13">
        <v>34.4</v>
      </c>
      <c r="CN83" s="13">
        <v>1.2</v>
      </c>
      <c r="CO83" s="13">
        <v>4.63</v>
      </c>
      <c r="CP83" s="13">
        <v>0.25</v>
      </c>
      <c r="CQ83" s="13">
        <v>22</v>
      </c>
      <c r="CR83" s="13">
        <v>1.5</v>
      </c>
      <c r="CS83" s="13">
        <v>5.66</v>
      </c>
      <c r="CT83" s="13">
        <v>0.64</v>
      </c>
      <c r="CU83" s="13">
        <v>1.86</v>
      </c>
      <c r="CV83" s="13">
        <v>0.18</v>
      </c>
      <c r="CW83" s="13">
        <v>4.8099999999999996</v>
      </c>
      <c r="CX83" s="13">
        <v>0.55000000000000004</v>
      </c>
      <c r="CY83" s="13">
        <v>0.77400000000000002</v>
      </c>
      <c r="CZ83" s="13">
        <v>8.4000000000000005E-2</v>
      </c>
      <c r="DA83" s="13">
        <v>4.8</v>
      </c>
      <c r="DB83" s="13">
        <v>0.43</v>
      </c>
      <c r="DC83" s="13">
        <v>0.9</v>
      </c>
      <c r="DD83" s="13">
        <v>0.11</v>
      </c>
      <c r="DE83" s="13">
        <v>2.27</v>
      </c>
      <c r="DF83" s="13">
        <v>0.19</v>
      </c>
      <c r="DG83" s="13">
        <v>0.247</v>
      </c>
      <c r="DH83" s="13">
        <v>4.7E-2</v>
      </c>
      <c r="DI83" s="13">
        <v>1.87</v>
      </c>
      <c r="DJ83" s="13">
        <v>0.25</v>
      </c>
      <c r="DK83" s="13">
        <v>0.216</v>
      </c>
      <c r="DL83" s="13">
        <v>4.5999999999999999E-2</v>
      </c>
      <c r="DM83" s="13">
        <v>3.91</v>
      </c>
      <c r="DN83" s="13">
        <v>0.5</v>
      </c>
      <c r="DO83" s="13">
        <v>0.95</v>
      </c>
      <c r="DP83" s="13">
        <v>0.13</v>
      </c>
      <c r="DQ83" s="13">
        <v>1.06</v>
      </c>
      <c r="DR83" s="13">
        <v>0.17</v>
      </c>
      <c r="DS83" s="13">
        <v>1.0920000000000001</v>
      </c>
      <c r="DT83" s="13">
        <v>8.7999999999999995E-2</v>
      </c>
      <c r="DU83" s="13">
        <v>0.41299999999999998</v>
      </c>
      <c r="DV83" s="13">
        <v>6.7000000000000004E-2</v>
      </c>
      <c r="DW83" s="13">
        <v>96</v>
      </c>
      <c r="DX83" s="134">
        <v>-11.73</v>
      </c>
      <c r="DY83" s="130">
        <v>48.74</v>
      </c>
      <c r="DZ83" s="130">
        <v>2.4119999999999999</v>
      </c>
      <c r="EA83" s="130">
        <v>11.464</v>
      </c>
      <c r="EB83" s="130">
        <v>1.6639999999999999</v>
      </c>
      <c r="EC83" s="130">
        <v>9.84</v>
      </c>
      <c r="ED83" s="130">
        <v>0.36499999999999999</v>
      </c>
      <c r="EE83" s="130">
        <v>12.948</v>
      </c>
      <c r="EF83" s="130">
        <v>9.7059999999999995</v>
      </c>
      <c r="EG83" s="130">
        <v>1.7070000000000001</v>
      </c>
      <c r="EH83" s="130">
        <v>0.48099999999999998</v>
      </c>
      <c r="EI83" s="130">
        <v>0.221</v>
      </c>
      <c r="EJ83" s="130">
        <v>0</v>
      </c>
      <c r="EK83" s="130">
        <v>11.337999999999999</v>
      </c>
      <c r="EL83" s="130">
        <v>11.33</v>
      </c>
    </row>
    <row r="84" spans="1:142" x14ac:dyDescent="0.3">
      <c r="A84" s="5" t="s">
        <v>135</v>
      </c>
      <c r="B84" s="5">
        <v>50</v>
      </c>
      <c r="C84" s="5">
        <v>919</v>
      </c>
      <c r="D84" t="s">
        <v>215</v>
      </c>
      <c r="F84" s="22">
        <v>21.254000000000001</v>
      </c>
      <c r="G84" s="3">
        <v>77.599999999999994</v>
      </c>
      <c r="H84" s="3">
        <v>5.4</v>
      </c>
      <c r="I84" s="3">
        <v>120.5</v>
      </c>
      <c r="J84" s="3">
        <v>6.2</v>
      </c>
      <c r="K84" s="4">
        <v>0.79</v>
      </c>
      <c r="L84" s="4">
        <v>0.22</v>
      </c>
      <c r="M84" s="4">
        <v>0.14000000000000001</v>
      </c>
      <c r="N84" s="4">
        <v>0.15</v>
      </c>
      <c r="O84" s="4">
        <v>0.11600000000000001</v>
      </c>
      <c r="P84" s="4">
        <v>3.9E-2</v>
      </c>
      <c r="Q84" s="4">
        <v>1.42</v>
      </c>
      <c r="R84" s="4">
        <v>0.14000000000000001</v>
      </c>
      <c r="S84" s="4"/>
      <c r="T84" s="4"/>
      <c r="U84" s="4">
        <v>0.11799999999999999</v>
      </c>
      <c r="V84" s="4">
        <v>3.7999999999999999E-2</v>
      </c>
      <c r="W84" s="4">
        <v>1.6199999999999999E-2</v>
      </c>
      <c r="X84" s="4">
        <v>8.3999999999999995E-3</v>
      </c>
      <c r="Y84" s="4">
        <v>1.7899999999999999E-2</v>
      </c>
      <c r="Z84" s="4">
        <v>6.0000000000000001E-3</v>
      </c>
      <c r="AA84" s="38"/>
      <c r="AB84" s="38"/>
      <c r="AC84" s="38"/>
      <c r="AD84" s="38"/>
      <c r="AE84" s="38"/>
      <c r="AG84" s="14">
        <v>2.0766</v>
      </c>
      <c r="AH84" s="14">
        <v>13.1462</v>
      </c>
      <c r="AI84" s="14">
        <v>0.29470000000000002</v>
      </c>
      <c r="AJ84" s="14">
        <v>11.0985</v>
      </c>
      <c r="AK84" s="14">
        <v>0.45760000000000001</v>
      </c>
      <c r="AL84" s="14">
        <v>2.5952999999999999</v>
      </c>
      <c r="AM84" s="14">
        <v>48.9557</v>
      </c>
      <c r="AN84" s="14">
        <v>7.7131999999999996</v>
      </c>
      <c r="AO84" s="14">
        <v>11.1744</v>
      </c>
      <c r="AP84" s="14">
        <v>0.37469999999999998</v>
      </c>
      <c r="AQ84" s="14">
        <f t="shared" si="5"/>
        <v>0.22709090909090909</v>
      </c>
      <c r="AR84" s="14">
        <v>0.29409999999999997</v>
      </c>
      <c r="AS84" s="14">
        <v>1.6299999999999999E-2</v>
      </c>
      <c r="AT84" s="14">
        <f t="shared" si="6"/>
        <v>1.4173913043478261E-2</v>
      </c>
      <c r="AU84" s="14">
        <v>98.197299999999998</v>
      </c>
      <c r="AV84" s="14">
        <v>41.104700000000001</v>
      </c>
      <c r="AW84" s="14">
        <v>47.625799999999998</v>
      </c>
      <c r="AX84" s="14">
        <v>11.3582</v>
      </c>
      <c r="AY84" s="14">
        <v>6.1199999999999997E-2</v>
      </c>
      <c r="AZ84" s="14">
        <v>1.3299999999999999E-2</v>
      </c>
      <c r="BA84" s="14">
        <v>0.24079999999999999</v>
      </c>
      <c r="BB84" s="14">
        <v>0.43719999999999998</v>
      </c>
      <c r="BC84" s="14">
        <v>0.11219999999999999</v>
      </c>
      <c r="BD84" s="14">
        <v>0.17730000000000001</v>
      </c>
      <c r="BE84" s="14">
        <v>101.1309</v>
      </c>
      <c r="BF84" s="14">
        <f t="shared" si="4"/>
        <v>0.8819962227410677</v>
      </c>
      <c r="BG84" s="13">
        <v>4.2699999999999996</v>
      </c>
      <c r="BH84" s="13">
        <v>0.51</v>
      </c>
      <c r="BI84" s="13">
        <v>1.33</v>
      </c>
      <c r="BJ84" s="13">
        <v>0.78</v>
      </c>
      <c r="BK84" s="13">
        <v>1250</v>
      </c>
      <c r="BL84" s="13">
        <v>37</v>
      </c>
      <c r="BM84" s="13">
        <v>32.9</v>
      </c>
      <c r="BN84" s="13">
        <v>1.1000000000000001</v>
      </c>
      <c r="BO84" s="13">
        <v>315.2</v>
      </c>
      <c r="BP84" s="13">
        <v>9.9</v>
      </c>
      <c r="BQ84" s="13">
        <v>1144</v>
      </c>
      <c r="BR84" s="13">
        <v>39</v>
      </c>
      <c r="BS84" s="13">
        <v>44.6</v>
      </c>
      <c r="BT84" s="13">
        <v>2</v>
      </c>
      <c r="BU84" s="13">
        <v>106.8</v>
      </c>
      <c r="BV84" s="13">
        <v>5.9</v>
      </c>
      <c r="BW84" s="13">
        <v>8.52</v>
      </c>
      <c r="BX84" s="13">
        <v>0.48</v>
      </c>
      <c r="BY84" s="13">
        <v>338</v>
      </c>
      <c r="BZ84" s="13">
        <v>11</v>
      </c>
      <c r="CA84" s="13">
        <v>21.73</v>
      </c>
      <c r="CB84" s="13">
        <v>0.76</v>
      </c>
      <c r="CC84" s="13">
        <v>133.69999999999999</v>
      </c>
      <c r="CD84" s="13">
        <v>4.8</v>
      </c>
      <c r="CE84" s="13">
        <v>13.57</v>
      </c>
      <c r="CF84" s="13">
        <v>0.64</v>
      </c>
      <c r="CG84" s="13">
        <v>0.10100000000000001</v>
      </c>
      <c r="CH84" s="13">
        <v>0.02</v>
      </c>
      <c r="CI84" s="13">
        <v>106.2</v>
      </c>
      <c r="CJ84" s="13">
        <v>4.0999999999999996</v>
      </c>
      <c r="CK84" s="13">
        <v>12.27</v>
      </c>
      <c r="CL84" s="13">
        <v>0.43</v>
      </c>
      <c r="CM84" s="13">
        <v>30.1</v>
      </c>
      <c r="CN84" s="13">
        <v>1.1000000000000001</v>
      </c>
      <c r="CO84" s="13">
        <v>4.0999999999999996</v>
      </c>
      <c r="CP84" s="13">
        <v>0.21</v>
      </c>
      <c r="CQ84" s="13">
        <v>20.3</v>
      </c>
      <c r="CR84" s="13">
        <v>1.6</v>
      </c>
      <c r="CS84" s="13">
        <v>4.9800000000000004</v>
      </c>
      <c r="CT84" s="13">
        <v>0.57999999999999996</v>
      </c>
      <c r="CU84" s="13">
        <v>1.67</v>
      </c>
      <c r="CV84" s="13">
        <v>0.14000000000000001</v>
      </c>
      <c r="CW84" s="13">
        <v>5.48</v>
      </c>
      <c r="CX84" s="13">
        <v>0.55000000000000004</v>
      </c>
      <c r="CY84" s="13">
        <v>0.79300000000000004</v>
      </c>
      <c r="CZ84" s="13">
        <v>9.8000000000000004E-2</v>
      </c>
      <c r="DA84" s="13">
        <v>4.75</v>
      </c>
      <c r="DB84" s="13">
        <v>0.45</v>
      </c>
      <c r="DC84" s="13">
        <v>0.79500000000000004</v>
      </c>
      <c r="DD84" s="13">
        <v>9.0999999999999998E-2</v>
      </c>
      <c r="DE84" s="13">
        <v>2.2000000000000002</v>
      </c>
      <c r="DF84" s="13">
        <v>0.19</v>
      </c>
      <c r="DG84" s="13">
        <v>0.26700000000000002</v>
      </c>
      <c r="DH84" s="13">
        <v>4.7E-2</v>
      </c>
      <c r="DI84" s="13">
        <v>2.09</v>
      </c>
      <c r="DJ84" s="13">
        <v>0.27</v>
      </c>
      <c r="DK84" s="13">
        <v>0.23799999999999999</v>
      </c>
      <c r="DL84" s="13">
        <v>3.5000000000000003E-2</v>
      </c>
      <c r="DM84" s="13">
        <v>3.49</v>
      </c>
      <c r="DN84" s="13">
        <v>0.49</v>
      </c>
      <c r="DO84" s="13">
        <v>0.83</v>
      </c>
      <c r="DP84" s="13">
        <v>0.12</v>
      </c>
      <c r="DQ84" s="13">
        <v>0.85</v>
      </c>
      <c r="DR84" s="13">
        <v>0.18</v>
      </c>
      <c r="DS84" s="13">
        <v>0.9</v>
      </c>
      <c r="DT84" s="13">
        <v>0.11</v>
      </c>
      <c r="DU84" s="13">
        <v>0.34599999999999997</v>
      </c>
      <c r="DV84" s="13">
        <v>8.2000000000000003E-2</v>
      </c>
      <c r="DW84" s="13">
        <v>99</v>
      </c>
      <c r="DX84" s="134">
        <v>-14.58</v>
      </c>
      <c r="DY84" s="130">
        <v>48.493000000000002</v>
      </c>
      <c r="DZ84" s="130">
        <v>2.2989999999999999</v>
      </c>
      <c r="EA84" s="130">
        <v>11.644</v>
      </c>
      <c r="EB84" s="130">
        <v>1.68</v>
      </c>
      <c r="EC84" s="130">
        <v>9.8239999999999998</v>
      </c>
      <c r="ED84" s="130">
        <v>0.36899999999999999</v>
      </c>
      <c r="EE84" s="130">
        <v>12.824999999999999</v>
      </c>
      <c r="EF84" s="130">
        <v>9.9169999999999998</v>
      </c>
      <c r="EG84" s="130">
        <v>1.839</v>
      </c>
      <c r="EH84" s="130">
        <v>0.40500000000000003</v>
      </c>
      <c r="EI84" s="130">
        <v>0.26100000000000001</v>
      </c>
      <c r="EJ84" s="130">
        <v>0</v>
      </c>
      <c r="EK84" s="130">
        <v>11.336</v>
      </c>
      <c r="EL84" s="130">
        <v>11.33</v>
      </c>
    </row>
    <row r="85" spans="1:142" x14ac:dyDescent="0.3">
      <c r="A85" s="5" t="s">
        <v>135</v>
      </c>
      <c r="B85" s="5">
        <v>50</v>
      </c>
      <c r="C85" s="5">
        <v>919</v>
      </c>
      <c r="D85" t="s">
        <v>216</v>
      </c>
      <c r="E85" t="s">
        <v>433</v>
      </c>
      <c r="F85" s="22">
        <v>4.1382000000000003</v>
      </c>
      <c r="G85" s="3">
        <v>104.1</v>
      </c>
      <c r="H85" s="3">
        <v>9</v>
      </c>
      <c r="I85" s="3">
        <v>109</v>
      </c>
      <c r="J85" s="3">
        <v>19</v>
      </c>
      <c r="K85" s="4">
        <v>0.57999999999999996</v>
      </c>
      <c r="L85" s="4">
        <v>0.5</v>
      </c>
      <c r="M85" s="4"/>
      <c r="N85" s="4"/>
      <c r="O85" s="4">
        <v>7.8E-2</v>
      </c>
      <c r="P85" s="4">
        <v>6.6000000000000003E-2</v>
      </c>
      <c r="Q85" s="4">
        <v>1.53</v>
      </c>
      <c r="R85" s="4">
        <v>0.27</v>
      </c>
      <c r="S85" s="4"/>
      <c r="T85" s="4"/>
      <c r="U85" s="4">
        <v>0.15</v>
      </c>
      <c r="V85" s="4">
        <v>0.11</v>
      </c>
      <c r="W85" s="4">
        <v>1.9E-2</v>
      </c>
      <c r="X85" s="4">
        <v>1.4999999999999999E-2</v>
      </c>
      <c r="Y85" s="4"/>
      <c r="Z85" s="4"/>
      <c r="AA85" s="38"/>
      <c r="AB85" s="38"/>
      <c r="AC85" s="38"/>
      <c r="AD85" s="38"/>
      <c r="AE85" s="38"/>
      <c r="AG85" s="14">
        <v>2.2023999999999999</v>
      </c>
      <c r="AH85" s="14">
        <v>13.5419</v>
      </c>
      <c r="AI85" s="14">
        <v>0.5585</v>
      </c>
      <c r="AJ85" s="14">
        <v>11.9505</v>
      </c>
      <c r="AK85" s="14">
        <v>0.43480000000000002</v>
      </c>
      <c r="AL85" s="14">
        <v>2.6415999999999999</v>
      </c>
      <c r="AM85" s="14">
        <v>50.046700000000001</v>
      </c>
      <c r="AN85" s="14">
        <v>7.6955</v>
      </c>
      <c r="AO85" s="14">
        <v>8.532</v>
      </c>
      <c r="AP85" s="14">
        <v>0.29809999999999998</v>
      </c>
      <c r="AQ85" s="14">
        <f t="shared" si="5"/>
        <v>0.18066666666666667</v>
      </c>
      <c r="AR85" s="14">
        <v>0.28389999999999999</v>
      </c>
      <c r="AS85" s="14">
        <v>1.4500000000000001E-2</v>
      </c>
      <c r="AT85" s="14">
        <f t="shared" si="6"/>
        <v>1.2608695652173915E-2</v>
      </c>
      <c r="AU85" s="14">
        <v>98.200500000000005</v>
      </c>
      <c r="AV85" s="14">
        <v>40.971699999999998</v>
      </c>
      <c r="AW85" s="14">
        <v>47.389400000000002</v>
      </c>
      <c r="AX85" s="14">
        <v>11.4756</v>
      </c>
      <c r="AY85" s="14">
        <v>5.2299999999999999E-2</v>
      </c>
      <c r="AZ85" s="14">
        <v>1.49E-2</v>
      </c>
      <c r="BA85" s="14">
        <v>0.245</v>
      </c>
      <c r="BB85" s="14">
        <v>0.42770000000000002</v>
      </c>
      <c r="BC85" s="14">
        <v>8.9899999999999994E-2</v>
      </c>
      <c r="BD85" s="14">
        <v>0.14030000000000001</v>
      </c>
      <c r="BE85" s="14">
        <v>100.8068</v>
      </c>
      <c r="BF85" s="14">
        <f t="shared" si="4"/>
        <v>0.88039878722881681</v>
      </c>
      <c r="BG85" s="13">
        <v>3.7</v>
      </c>
      <c r="BH85" s="13">
        <v>1.3</v>
      </c>
      <c r="BI85" s="13">
        <v>1.6</v>
      </c>
      <c r="BJ85" s="13">
        <v>1.7</v>
      </c>
      <c r="BK85" s="13">
        <v>1850</v>
      </c>
      <c r="BL85" s="13">
        <v>240</v>
      </c>
      <c r="BM85" s="13">
        <v>26.2</v>
      </c>
      <c r="BN85" s="13">
        <v>2.2999999999999998</v>
      </c>
      <c r="BO85" s="13">
        <v>264</v>
      </c>
      <c r="BP85" s="13">
        <v>25</v>
      </c>
      <c r="BQ85" s="13">
        <v>472</v>
      </c>
      <c r="BR85" s="13">
        <v>22</v>
      </c>
      <c r="BS85" s="13">
        <v>47.5</v>
      </c>
      <c r="BT85" s="13">
        <v>2.5</v>
      </c>
      <c r="BU85" s="13">
        <v>213</v>
      </c>
      <c r="BV85" s="13">
        <v>14</v>
      </c>
      <c r="BW85" s="13">
        <v>7.08</v>
      </c>
      <c r="BX85" s="13">
        <v>0.99</v>
      </c>
      <c r="BY85" s="13">
        <v>343</v>
      </c>
      <c r="BZ85" s="13">
        <v>19</v>
      </c>
      <c r="CA85" s="13">
        <v>24</v>
      </c>
      <c r="CB85" s="13">
        <v>2.4</v>
      </c>
      <c r="CC85" s="13">
        <v>140</v>
      </c>
      <c r="CD85" s="13">
        <v>16</v>
      </c>
      <c r="CE85" s="13">
        <v>13.2</v>
      </c>
      <c r="CF85" s="13">
        <v>1.4</v>
      </c>
      <c r="CG85" s="13">
        <v>6.3E-2</v>
      </c>
      <c r="CH85" s="13">
        <v>2.9000000000000001E-2</v>
      </c>
      <c r="CI85" s="13">
        <v>109</v>
      </c>
      <c r="CJ85" s="13">
        <v>15</v>
      </c>
      <c r="CK85" s="13">
        <v>11</v>
      </c>
      <c r="CL85" s="13">
        <v>1</v>
      </c>
      <c r="CM85" s="13">
        <v>29.5</v>
      </c>
      <c r="CN85" s="13">
        <v>2.2000000000000002</v>
      </c>
      <c r="CO85" s="13">
        <v>4.3600000000000003</v>
      </c>
      <c r="CP85" s="13">
        <v>0.33</v>
      </c>
      <c r="CQ85" s="13">
        <v>22.2</v>
      </c>
      <c r="CR85" s="13">
        <v>2.8</v>
      </c>
      <c r="CS85" s="13">
        <v>5.2</v>
      </c>
      <c r="CT85" s="13">
        <v>1.4</v>
      </c>
      <c r="CU85" s="13">
        <v>1.9</v>
      </c>
      <c r="CV85" s="13">
        <v>0.39</v>
      </c>
      <c r="CW85" s="13">
        <v>6.1</v>
      </c>
      <c r="CX85" s="13">
        <v>1.5</v>
      </c>
      <c r="CY85" s="13">
        <v>0.87</v>
      </c>
      <c r="CZ85" s="13">
        <v>0.09</v>
      </c>
      <c r="DA85" s="13">
        <v>5</v>
      </c>
      <c r="DB85" s="13">
        <v>0.67</v>
      </c>
      <c r="DC85" s="13">
        <v>1.1399999999999999</v>
      </c>
      <c r="DD85" s="13">
        <v>0.11</v>
      </c>
      <c r="DE85" s="13">
        <v>2.44</v>
      </c>
      <c r="DF85" s="13">
        <v>0.42</v>
      </c>
      <c r="DG85" s="13">
        <v>0.34</v>
      </c>
      <c r="DH85" s="13">
        <v>0.11</v>
      </c>
      <c r="DI85" s="13">
        <v>2.11</v>
      </c>
      <c r="DJ85" s="13">
        <v>0.54</v>
      </c>
      <c r="DK85" s="13">
        <v>0.189</v>
      </c>
      <c r="DL85" s="13">
        <v>2.9000000000000001E-2</v>
      </c>
      <c r="DM85" s="13">
        <v>4.7</v>
      </c>
      <c r="DN85" s="13">
        <v>1.5</v>
      </c>
      <c r="DO85" s="13">
        <v>0.6</v>
      </c>
      <c r="DP85" s="13">
        <v>0.25</v>
      </c>
      <c r="DQ85" s="13">
        <v>1.1000000000000001</v>
      </c>
      <c r="DR85" s="13">
        <v>0.54</v>
      </c>
      <c r="DS85" s="13">
        <v>0.99</v>
      </c>
      <c r="DT85" s="13">
        <v>0.16</v>
      </c>
      <c r="DU85" s="13">
        <v>0.38</v>
      </c>
      <c r="DV85" s="13">
        <v>0.15</v>
      </c>
      <c r="DW85" s="13">
        <v>102</v>
      </c>
      <c r="DX85" s="134">
        <v>-19.09</v>
      </c>
      <c r="DY85" s="130">
        <v>48.591000000000001</v>
      </c>
      <c r="DZ85" s="130">
        <v>2.2250000000000001</v>
      </c>
      <c r="EA85" s="130">
        <v>11.407999999999999</v>
      </c>
      <c r="EB85" s="130">
        <v>1.7</v>
      </c>
      <c r="EC85" s="130">
        <v>9.8049999999999997</v>
      </c>
      <c r="ED85" s="130">
        <v>0.30599999999999999</v>
      </c>
      <c r="EE85" s="130">
        <v>12.673</v>
      </c>
      <c r="EF85" s="130">
        <v>10.177</v>
      </c>
      <c r="EG85" s="130">
        <v>1.855</v>
      </c>
      <c r="EH85" s="130">
        <v>0.36599999999999999</v>
      </c>
      <c r="EI85" s="130">
        <v>0.47099999999999997</v>
      </c>
      <c r="EJ85" s="130">
        <v>0</v>
      </c>
      <c r="EK85" s="130">
        <v>11.335000000000001</v>
      </c>
      <c r="EL85" s="130">
        <v>11.33</v>
      </c>
    </row>
    <row r="86" spans="1:142" x14ac:dyDescent="0.3">
      <c r="A86" s="5" t="s">
        <v>135</v>
      </c>
      <c r="B86" s="5">
        <v>50</v>
      </c>
      <c r="C86" s="5">
        <v>919</v>
      </c>
      <c r="D86" t="s">
        <v>217</v>
      </c>
      <c r="F86" s="22">
        <v>21.614999999999998</v>
      </c>
      <c r="G86" s="3">
        <v>150.1</v>
      </c>
      <c r="H86" s="3">
        <v>4.7</v>
      </c>
      <c r="I86" s="3">
        <v>120.8</v>
      </c>
      <c r="J86" s="3">
        <v>4.9000000000000004</v>
      </c>
      <c r="K86" s="4">
        <v>1.06</v>
      </c>
      <c r="L86" s="4">
        <v>0.24</v>
      </c>
      <c r="M86" s="4">
        <v>8.1000000000000003E-2</v>
      </c>
      <c r="N86" s="4">
        <v>9.0999999999999998E-2</v>
      </c>
      <c r="O86" s="4">
        <v>8.7999999999999995E-2</v>
      </c>
      <c r="P86" s="4">
        <v>3.4000000000000002E-2</v>
      </c>
      <c r="Q86" s="4">
        <v>1.64</v>
      </c>
      <c r="R86" s="4">
        <v>0.19</v>
      </c>
      <c r="S86" s="4">
        <v>0.05</v>
      </c>
      <c r="T86" s="4">
        <v>0.03</v>
      </c>
      <c r="U86" s="4">
        <v>0.17299999999999999</v>
      </c>
      <c r="V86" s="4">
        <v>5.2999999999999999E-2</v>
      </c>
      <c r="W86" s="4">
        <v>2.3900000000000001E-2</v>
      </c>
      <c r="X86" s="4">
        <v>8.8000000000000005E-3</v>
      </c>
      <c r="Y86" s="4">
        <v>1.23E-2</v>
      </c>
      <c r="Z86" s="4">
        <v>6.1000000000000004E-3</v>
      </c>
      <c r="AA86" s="38">
        <v>1.3192999999999999</v>
      </c>
      <c r="AB86" s="38">
        <v>0.46200000000000002</v>
      </c>
      <c r="AC86" s="38">
        <v>4.2000000000000003E-2</v>
      </c>
      <c r="AD86" s="38">
        <v>0.35</v>
      </c>
      <c r="AE86" s="38">
        <v>0.09</v>
      </c>
      <c r="AG86" s="14">
        <v>2.0278999999999998</v>
      </c>
      <c r="AH86" s="14">
        <v>13.183400000000001</v>
      </c>
      <c r="AI86" s="14">
        <v>0.40439999999999998</v>
      </c>
      <c r="AJ86" s="14">
        <v>11.240500000000001</v>
      </c>
      <c r="AK86" s="14">
        <v>0.50219999999999998</v>
      </c>
      <c r="AL86" s="14">
        <v>2.5426000000000002</v>
      </c>
      <c r="AM86" s="14">
        <v>50.000700000000002</v>
      </c>
      <c r="AN86" s="14">
        <v>7.7323000000000004</v>
      </c>
      <c r="AO86" s="14">
        <v>9.9017999999999997</v>
      </c>
      <c r="AP86" s="14">
        <v>0.3085</v>
      </c>
      <c r="AQ86" s="14">
        <f t="shared" si="5"/>
        <v>0.18696969696969698</v>
      </c>
      <c r="AR86" s="14">
        <v>0.2651</v>
      </c>
      <c r="AS86" s="14">
        <v>2.2700000000000001E-2</v>
      </c>
      <c r="AT86" s="14">
        <f t="shared" si="6"/>
        <v>1.973913043478261E-2</v>
      </c>
      <c r="AU86" s="14">
        <v>98.132099999999994</v>
      </c>
      <c r="AV86" s="14">
        <v>40.087200000000003</v>
      </c>
      <c r="AW86" s="14">
        <v>44.818600000000004</v>
      </c>
      <c r="AX86" s="14">
        <v>14.4903</v>
      </c>
      <c r="AY86" s="14">
        <v>4.4499999999999998E-2</v>
      </c>
      <c r="AZ86" s="14">
        <v>1.21E-2</v>
      </c>
      <c r="BA86" s="14">
        <v>0.25240000000000001</v>
      </c>
      <c r="BB86" s="14">
        <v>0.32979999999999998</v>
      </c>
      <c r="BC86" s="14">
        <v>6.2799999999999995E-2</v>
      </c>
      <c r="BD86" s="14">
        <v>0.2142</v>
      </c>
      <c r="BE86" s="14">
        <v>100.31189999999999</v>
      </c>
      <c r="BF86" s="14">
        <f t="shared" si="4"/>
        <v>0.84647018923869699</v>
      </c>
      <c r="BG86" s="13">
        <v>4.6900000000000004</v>
      </c>
      <c r="BH86" s="13">
        <v>0.59</v>
      </c>
      <c r="BI86" s="13">
        <v>0.95</v>
      </c>
      <c r="BJ86" s="13">
        <v>0.88</v>
      </c>
      <c r="BK86" s="13">
        <v>1720</v>
      </c>
      <c r="BL86" s="13">
        <v>35</v>
      </c>
      <c r="BM86" s="13">
        <v>32.090000000000003</v>
      </c>
      <c r="BN86" s="13">
        <v>0.9</v>
      </c>
      <c r="BO86" s="13">
        <v>288.3</v>
      </c>
      <c r="BP86" s="13">
        <v>7.5</v>
      </c>
      <c r="BQ86" s="13">
        <v>490</v>
      </c>
      <c r="BR86" s="13">
        <v>14</v>
      </c>
      <c r="BS86" s="13">
        <v>46</v>
      </c>
      <c r="BT86" s="13">
        <v>1.6</v>
      </c>
      <c r="BU86" s="13">
        <v>144</v>
      </c>
      <c r="BV86" s="13">
        <v>6</v>
      </c>
      <c r="BW86" s="13">
        <v>9.5500000000000007</v>
      </c>
      <c r="BX86" s="13">
        <v>0.47</v>
      </c>
      <c r="BY86" s="13">
        <v>363</v>
      </c>
      <c r="BZ86" s="13">
        <v>10</v>
      </c>
      <c r="CA86" s="13">
        <v>25.74</v>
      </c>
      <c r="CB86" s="13">
        <v>0.98</v>
      </c>
      <c r="CC86" s="13">
        <v>160.1</v>
      </c>
      <c r="CD86" s="13">
        <v>5.0999999999999996</v>
      </c>
      <c r="CE86" s="13">
        <v>15.23</v>
      </c>
      <c r="CF86" s="13">
        <v>0.71</v>
      </c>
      <c r="CG86" s="13">
        <v>7.4999999999999997E-2</v>
      </c>
      <c r="CH86" s="13">
        <v>2.1000000000000001E-2</v>
      </c>
      <c r="CI86" s="13">
        <v>122.1</v>
      </c>
      <c r="CJ86" s="13">
        <v>5.0999999999999996</v>
      </c>
      <c r="CK86" s="13">
        <v>14.15</v>
      </c>
      <c r="CL86" s="13">
        <v>0.62</v>
      </c>
      <c r="CM86" s="13">
        <v>33</v>
      </c>
      <c r="CN86" s="13">
        <v>1.2</v>
      </c>
      <c r="CO86" s="13">
        <v>4.54</v>
      </c>
      <c r="CP86" s="13">
        <v>0.24</v>
      </c>
      <c r="CQ86" s="13">
        <v>21</v>
      </c>
      <c r="CR86" s="13">
        <v>1.4</v>
      </c>
      <c r="CS86" s="13">
        <v>5.49</v>
      </c>
      <c r="CT86" s="13">
        <v>0.52</v>
      </c>
      <c r="CU86" s="13">
        <v>1.97</v>
      </c>
      <c r="CV86" s="13">
        <v>0.2</v>
      </c>
      <c r="CW86" s="13">
        <v>6.14</v>
      </c>
      <c r="CX86" s="13">
        <v>0.55000000000000004</v>
      </c>
      <c r="CY86" s="13">
        <v>0.82599999999999996</v>
      </c>
      <c r="CZ86" s="13">
        <v>9.1999999999999998E-2</v>
      </c>
      <c r="DA86" s="13">
        <v>5.61</v>
      </c>
      <c r="DB86" s="13">
        <v>0.4</v>
      </c>
      <c r="DC86" s="13">
        <v>0.96</v>
      </c>
      <c r="DD86" s="13">
        <v>0.11</v>
      </c>
      <c r="DE86" s="13">
        <v>2.66</v>
      </c>
      <c r="DF86" s="13">
        <v>0.31</v>
      </c>
      <c r="DG86" s="13">
        <v>0.31</v>
      </c>
      <c r="DH86" s="13">
        <v>0.06</v>
      </c>
      <c r="DI86" s="13">
        <v>2.13</v>
      </c>
      <c r="DJ86" s="13">
        <v>0.38</v>
      </c>
      <c r="DK86" s="13">
        <v>0.23499999999999999</v>
      </c>
      <c r="DL86" s="13">
        <v>5.1999999999999998E-2</v>
      </c>
      <c r="DM86" s="13">
        <v>4.08</v>
      </c>
      <c r="DN86" s="13">
        <v>0.47</v>
      </c>
      <c r="DO86" s="13">
        <v>0.91</v>
      </c>
      <c r="DP86" s="13">
        <v>0.12</v>
      </c>
      <c r="DQ86" s="13">
        <v>1.0900000000000001</v>
      </c>
      <c r="DR86" s="13">
        <v>0.15</v>
      </c>
      <c r="DS86" s="13">
        <v>1.1000000000000001</v>
      </c>
      <c r="DT86" s="13">
        <v>0.11</v>
      </c>
      <c r="DU86" s="13">
        <v>0.39600000000000002</v>
      </c>
      <c r="DV86" s="13">
        <v>8.1000000000000003E-2</v>
      </c>
      <c r="DW86" s="13">
        <v>105</v>
      </c>
      <c r="DX86" s="134">
        <v>-7.52</v>
      </c>
      <c r="DY86" s="130">
        <v>49.758000000000003</v>
      </c>
      <c r="DZ86" s="130">
        <v>2.3889999999999998</v>
      </c>
      <c r="EA86" s="130">
        <v>12.387</v>
      </c>
      <c r="EB86" s="130">
        <v>1.675</v>
      </c>
      <c r="EC86" s="130">
        <v>9.8390000000000004</v>
      </c>
      <c r="ED86" s="130">
        <v>0.32300000000000001</v>
      </c>
      <c r="EE86" s="130">
        <v>9.7910000000000004</v>
      </c>
      <c r="EF86" s="130">
        <v>10.611000000000001</v>
      </c>
      <c r="EG86" s="130">
        <v>1.905</v>
      </c>
      <c r="EH86" s="130">
        <v>0.47199999999999998</v>
      </c>
      <c r="EI86" s="130">
        <v>0.38</v>
      </c>
      <c r="EJ86" s="130">
        <v>0</v>
      </c>
      <c r="EK86" s="130">
        <v>11.346</v>
      </c>
      <c r="EL86" s="130">
        <v>11.33</v>
      </c>
    </row>
    <row r="87" spans="1:142" x14ac:dyDescent="0.3">
      <c r="A87" s="5" t="s">
        <v>135</v>
      </c>
      <c r="B87" s="5">
        <v>50</v>
      </c>
      <c r="C87" s="5">
        <v>916</v>
      </c>
      <c r="D87" t="s">
        <v>218</v>
      </c>
      <c r="F87" s="22">
        <v>11.073</v>
      </c>
      <c r="G87" s="3">
        <v>102</v>
      </c>
      <c r="H87" s="3">
        <v>12</v>
      </c>
      <c r="I87" s="3">
        <v>136.80000000000001</v>
      </c>
      <c r="J87" s="3">
        <v>9.6</v>
      </c>
      <c r="K87" s="4">
        <v>0.98</v>
      </c>
      <c r="L87" s="4">
        <v>0.28000000000000003</v>
      </c>
      <c r="M87" s="4">
        <v>0.56000000000000005</v>
      </c>
      <c r="N87" s="4">
        <v>0.38</v>
      </c>
      <c r="O87" s="4">
        <v>0.121</v>
      </c>
      <c r="P87" s="4">
        <v>6.4000000000000001E-2</v>
      </c>
      <c r="Q87" s="4">
        <v>1.47</v>
      </c>
      <c r="R87" s="4">
        <v>0.18</v>
      </c>
      <c r="S87" s="4"/>
      <c r="T87" s="4"/>
      <c r="U87" s="4">
        <v>0.182</v>
      </c>
      <c r="V87" s="4">
        <v>6.2E-2</v>
      </c>
      <c r="W87" s="4">
        <v>2.5999999999999999E-2</v>
      </c>
      <c r="X87" s="4">
        <v>1.2999999999999999E-2</v>
      </c>
      <c r="Y87" s="4">
        <v>1.7999999999999999E-2</v>
      </c>
      <c r="Z87" s="4">
        <v>1.2999999999999999E-2</v>
      </c>
      <c r="AA87" s="38"/>
      <c r="AB87" s="38"/>
      <c r="AC87" s="38"/>
      <c r="AD87" s="38"/>
      <c r="AE87" s="38"/>
      <c r="AG87" s="14">
        <v>2.2778</v>
      </c>
      <c r="AH87" s="14">
        <v>13.4009</v>
      </c>
      <c r="AI87" s="14">
        <v>0.2797</v>
      </c>
      <c r="AJ87" s="14">
        <v>11.6858</v>
      </c>
      <c r="AK87" s="14">
        <v>0.54659999999999997</v>
      </c>
      <c r="AL87" s="14">
        <v>2.7328999999999999</v>
      </c>
      <c r="AM87" s="14">
        <v>49.870100000000001</v>
      </c>
      <c r="AN87" s="14">
        <v>6.1528999999999998</v>
      </c>
      <c r="AO87" s="14">
        <v>10.8309</v>
      </c>
      <c r="AP87" s="14">
        <v>0.32229999999999998</v>
      </c>
      <c r="AQ87" s="14">
        <f t="shared" si="5"/>
        <v>0.19533333333333333</v>
      </c>
      <c r="AR87" s="14">
        <v>0.28710000000000002</v>
      </c>
      <c r="AS87" s="14">
        <v>1.72E-2</v>
      </c>
      <c r="AT87" s="14">
        <f t="shared" si="6"/>
        <v>1.4956521739130436E-2</v>
      </c>
      <c r="AU87" s="14">
        <v>98.4041</v>
      </c>
      <c r="AV87" s="14">
        <v>39.677799999999998</v>
      </c>
      <c r="AW87" s="14">
        <v>43.780700000000003</v>
      </c>
      <c r="AX87" s="14">
        <v>16.6647</v>
      </c>
      <c r="AY87" s="14">
        <v>3.2199999999999999E-2</v>
      </c>
      <c r="AZ87" s="14">
        <v>1.3899999999999999E-2</v>
      </c>
      <c r="BA87" s="14">
        <v>0.27779999999999999</v>
      </c>
      <c r="BB87" s="14">
        <v>0.23050000000000001</v>
      </c>
      <c r="BC87" s="14">
        <v>3.8600000000000002E-2</v>
      </c>
      <c r="BD87" s="14">
        <v>0.25580000000000003</v>
      </c>
      <c r="BE87" s="14">
        <v>100.97199999999999</v>
      </c>
      <c r="BF87" s="14">
        <f t="shared" si="4"/>
        <v>0.82403629568347325</v>
      </c>
      <c r="BG87" s="13">
        <v>4.83</v>
      </c>
      <c r="BH87" s="13">
        <v>0.74</v>
      </c>
      <c r="BI87" s="13">
        <v>1.4</v>
      </c>
      <c r="BJ87" s="13">
        <v>0.97</v>
      </c>
      <c r="BK87" s="13">
        <v>1224</v>
      </c>
      <c r="BL87" s="13">
        <v>69</v>
      </c>
      <c r="BM87" s="13">
        <v>33</v>
      </c>
      <c r="BN87" s="13">
        <v>2.2000000000000002</v>
      </c>
      <c r="BO87" s="13">
        <v>325</v>
      </c>
      <c r="BP87" s="13">
        <v>21</v>
      </c>
      <c r="BQ87" s="13">
        <v>317</v>
      </c>
      <c r="BR87" s="13">
        <v>23</v>
      </c>
      <c r="BS87" s="13">
        <v>46</v>
      </c>
      <c r="BT87" s="13">
        <v>5.4</v>
      </c>
      <c r="BU87" s="13">
        <v>131</v>
      </c>
      <c r="BV87" s="13">
        <v>38</v>
      </c>
      <c r="BW87" s="13">
        <v>9.48</v>
      </c>
      <c r="BX87" s="13">
        <v>0.66</v>
      </c>
      <c r="BY87" s="13">
        <v>381</v>
      </c>
      <c r="BZ87" s="13">
        <v>23</v>
      </c>
      <c r="CA87" s="13">
        <v>23.6</v>
      </c>
      <c r="CB87" s="13">
        <v>1.6</v>
      </c>
      <c r="CC87" s="13">
        <v>152.80000000000001</v>
      </c>
      <c r="CD87" s="13">
        <v>9</v>
      </c>
      <c r="CE87" s="13">
        <v>16</v>
      </c>
      <c r="CF87" s="13">
        <v>1.4</v>
      </c>
      <c r="CG87" s="13">
        <v>0.121</v>
      </c>
      <c r="CH87" s="13">
        <v>3.3000000000000002E-2</v>
      </c>
      <c r="CI87" s="13">
        <v>131.9</v>
      </c>
      <c r="CJ87" s="13">
        <v>7.7</v>
      </c>
      <c r="CK87" s="13">
        <v>14.6</v>
      </c>
      <c r="CL87" s="13">
        <v>1.1000000000000001</v>
      </c>
      <c r="CM87" s="13">
        <v>34.200000000000003</v>
      </c>
      <c r="CN87" s="13">
        <v>2.2999999999999998</v>
      </c>
      <c r="CO87" s="13">
        <v>5.18</v>
      </c>
      <c r="CP87" s="13">
        <v>0.33</v>
      </c>
      <c r="CQ87" s="13">
        <v>20.6</v>
      </c>
      <c r="CR87" s="13">
        <v>1.9</v>
      </c>
      <c r="CS87" s="13">
        <v>5.91</v>
      </c>
      <c r="CT87" s="13">
        <v>0.54</v>
      </c>
      <c r="CU87" s="13">
        <v>1.98</v>
      </c>
      <c r="CV87" s="13">
        <v>0.22</v>
      </c>
      <c r="CW87" s="13">
        <v>5.33</v>
      </c>
      <c r="CX87" s="13">
        <v>0.88</v>
      </c>
      <c r="CY87" s="13">
        <v>0.99</v>
      </c>
      <c r="CZ87" s="13">
        <v>0.15</v>
      </c>
      <c r="DA87" s="13">
        <v>5.26</v>
      </c>
      <c r="DB87" s="13">
        <v>0.63</v>
      </c>
      <c r="DC87" s="13">
        <v>1.1200000000000001</v>
      </c>
      <c r="DD87" s="13">
        <v>0.13</v>
      </c>
      <c r="DE87" s="13">
        <v>2.71</v>
      </c>
      <c r="DF87" s="13">
        <v>0.5</v>
      </c>
      <c r="DG87" s="13">
        <v>0.25900000000000001</v>
      </c>
      <c r="DH87" s="13">
        <v>5.7000000000000002E-2</v>
      </c>
      <c r="DI87" s="13">
        <v>2</v>
      </c>
      <c r="DJ87" s="13">
        <v>0.48</v>
      </c>
      <c r="DK87" s="13">
        <v>0.22</v>
      </c>
      <c r="DL87" s="13">
        <v>5.6000000000000001E-2</v>
      </c>
      <c r="DM87" s="13">
        <v>4.32</v>
      </c>
      <c r="DN87" s="13">
        <v>0.82</v>
      </c>
      <c r="DO87" s="13">
        <v>0.91</v>
      </c>
      <c r="DP87" s="13">
        <v>0.16</v>
      </c>
      <c r="DQ87" s="13">
        <v>1.1200000000000001</v>
      </c>
      <c r="DR87" s="13">
        <v>0.37</v>
      </c>
      <c r="DS87" s="13">
        <v>1.01</v>
      </c>
      <c r="DT87" s="13">
        <v>0.11</v>
      </c>
      <c r="DU87" s="13">
        <v>0.39100000000000001</v>
      </c>
      <c r="DV87" s="13">
        <v>9.7000000000000003E-2</v>
      </c>
      <c r="DW87" s="13">
        <v>108</v>
      </c>
      <c r="DX87" s="134">
        <v>-5.97</v>
      </c>
      <c r="DY87" s="130">
        <v>49.847999999999999</v>
      </c>
      <c r="DZ87" s="130">
        <v>2.61</v>
      </c>
      <c r="EA87" s="130">
        <v>12.798</v>
      </c>
      <c r="EB87" s="130">
        <v>1.718</v>
      </c>
      <c r="EC87" s="130">
        <v>9.7970000000000006</v>
      </c>
      <c r="ED87" s="130">
        <v>0.33700000000000002</v>
      </c>
      <c r="EE87" s="130">
        <v>8.2520000000000007</v>
      </c>
      <c r="EF87" s="130">
        <v>11.199</v>
      </c>
      <c r="EG87" s="130">
        <v>2.1749999999999998</v>
      </c>
      <c r="EH87" s="130">
        <v>0.52200000000000002</v>
      </c>
      <c r="EI87" s="130">
        <v>0.26700000000000002</v>
      </c>
      <c r="EJ87" s="130">
        <v>0</v>
      </c>
      <c r="EK87" s="130">
        <v>11.343</v>
      </c>
      <c r="EL87" s="130">
        <v>11.33</v>
      </c>
    </row>
    <row r="88" spans="1:142" x14ac:dyDescent="0.3">
      <c r="A88" s="5" t="s">
        <v>135</v>
      </c>
      <c r="B88" s="5">
        <v>50</v>
      </c>
      <c r="C88" s="5">
        <v>916</v>
      </c>
      <c r="D88" t="s">
        <v>219</v>
      </c>
      <c r="F88" s="22">
        <v>15.28</v>
      </c>
      <c r="G88" s="3">
        <v>98.6</v>
      </c>
      <c r="H88" s="3">
        <v>3.7</v>
      </c>
      <c r="I88" s="3">
        <v>142</v>
      </c>
      <c r="J88" s="3">
        <v>8.8000000000000007</v>
      </c>
      <c r="K88" s="4">
        <v>0.86</v>
      </c>
      <c r="L88" s="4">
        <v>0.22</v>
      </c>
      <c r="M88" s="4"/>
      <c r="N88" s="4"/>
      <c r="O88" s="4">
        <v>0.105</v>
      </c>
      <c r="P88" s="4">
        <v>3.3000000000000002E-2</v>
      </c>
      <c r="Q88" s="4">
        <v>1.74</v>
      </c>
      <c r="R88" s="4">
        <v>0.18</v>
      </c>
      <c r="S88" s="4"/>
      <c r="T88" s="4"/>
      <c r="U88" s="4">
        <v>0.16900000000000001</v>
      </c>
      <c r="V88" s="4">
        <v>4.4999999999999998E-2</v>
      </c>
      <c r="W88" s="4">
        <v>1.09E-2</v>
      </c>
      <c r="X88" s="4">
        <v>8.8000000000000005E-3</v>
      </c>
      <c r="Y88" s="4">
        <v>1.43E-2</v>
      </c>
      <c r="Z88" s="4">
        <v>8.8999999999999999E-3</v>
      </c>
      <c r="AA88" s="38"/>
      <c r="AB88" s="38"/>
      <c r="AC88" s="38"/>
      <c r="AD88" s="38"/>
      <c r="AE88" s="38"/>
      <c r="AG88" s="14">
        <v>2.2488000000000001</v>
      </c>
      <c r="AH88" s="14">
        <v>13.499700000000001</v>
      </c>
      <c r="AI88" s="14">
        <v>0.31709999999999999</v>
      </c>
      <c r="AJ88" s="14">
        <v>11.739699999999999</v>
      </c>
      <c r="AK88" s="14">
        <v>0.52410000000000001</v>
      </c>
      <c r="AL88" s="14">
        <v>2.7241</v>
      </c>
      <c r="AM88" s="14">
        <v>49.761699999999998</v>
      </c>
      <c r="AN88" s="14">
        <v>5.9142999999999999</v>
      </c>
      <c r="AO88" s="14">
        <v>10.9503</v>
      </c>
      <c r="AP88" s="14">
        <v>0.33460000000000001</v>
      </c>
      <c r="AQ88" s="14">
        <f t="shared" si="5"/>
        <v>0.20278787878787879</v>
      </c>
      <c r="AR88" s="14">
        <v>0.28689999999999999</v>
      </c>
      <c r="AS88" s="14">
        <v>1.7100000000000001E-2</v>
      </c>
      <c r="AT88" s="14">
        <f t="shared" si="6"/>
        <v>1.4869565217391306E-2</v>
      </c>
      <c r="AU88" s="14">
        <v>98.318399999999997</v>
      </c>
      <c r="AV88" s="14">
        <v>40.127800000000001</v>
      </c>
      <c r="AW88" s="14">
        <v>43.915500000000002</v>
      </c>
      <c r="AX88" s="14">
        <v>16.940999999999999</v>
      </c>
      <c r="AY88" s="14">
        <v>2.87E-2</v>
      </c>
      <c r="AZ88" s="14">
        <v>1.6799999999999999E-2</v>
      </c>
      <c r="BA88" s="14">
        <v>0.2833</v>
      </c>
      <c r="BB88" s="14">
        <v>0.2268</v>
      </c>
      <c r="BC88" s="14">
        <v>2.81E-2</v>
      </c>
      <c r="BD88" s="14">
        <v>0.2203</v>
      </c>
      <c r="BE88" s="14">
        <v>101.7884</v>
      </c>
      <c r="BF88" s="14">
        <f t="shared" si="4"/>
        <v>0.82208926834398965</v>
      </c>
      <c r="BG88" s="13">
        <v>4.9000000000000004</v>
      </c>
      <c r="BH88" s="13">
        <v>0.74</v>
      </c>
      <c r="BK88" s="13">
        <v>1270</v>
      </c>
      <c r="BL88" s="13">
        <v>44</v>
      </c>
      <c r="BM88" s="13">
        <v>34.5</v>
      </c>
      <c r="BN88" s="13">
        <v>1.4</v>
      </c>
      <c r="BO88" s="13">
        <v>334</v>
      </c>
      <c r="BP88" s="13">
        <v>14</v>
      </c>
      <c r="BQ88" s="13">
        <v>333</v>
      </c>
      <c r="BR88" s="13">
        <v>13</v>
      </c>
      <c r="BS88" s="13">
        <v>42.5</v>
      </c>
      <c r="BT88" s="13">
        <v>2.2999999999999998</v>
      </c>
      <c r="BU88" s="13">
        <v>66.599999999999994</v>
      </c>
      <c r="BV88" s="13">
        <v>3.2</v>
      </c>
      <c r="BW88" s="13">
        <v>9.94</v>
      </c>
      <c r="BX88" s="13">
        <v>0.68</v>
      </c>
      <c r="BY88" s="13">
        <v>390</v>
      </c>
      <c r="BZ88" s="13">
        <v>23</v>
      </c>
      <c r="CA88" s="13">
        <v>24.2</v>
      </c>
      <c r="CB88" s="13">
        <v>1.2</v>
      </c>
      <c r="CC88" s="13">
        <v>156.1</v>
      </c>
      <c r="CD88" s="13">
        <v>7</v>
      </c>
      <c r="CE88" s="13">
        <v>15.66</v>
      </c>
      <c r="CF88" s="13">
        <v>0.99</v>
      </c>
      <c r="CG88" s="13">
        <v>0.10100000000000001</v>
      </c>
      <c r="CH88" s="13">
        <v>1.6E-2</v>
      </c>
      <c r="CI88" s="13">
        <v>129.69999999999999</v>
      </c>
      <c r="CJ88" s="13">
        <v>5.2</v>
      </c>
      <c r="CK88" s="13">
        <v>14.6</v>
      </c>
      <c r="CL88" s="13">
        <v>0.79</v>
      </c>
      <c r="CM88" s="13">
        <v>35.1</v>
      </c>
      <c r="CN88" s="13">
        <v>1.7</v>
      </c>
      <c r="CO88" s="13">
        <v>4.66</v>
      </c>
      <c r="CP88" s="13">
        <v>0.25</v>
      </c>
      <c r="CQ88" s="13">
        <v>22.3</v>
      </c>
      <c r="CR88" s="13">
        <v>1.7</v>
      </c>
      <c r="CS88" s="13">
        <v>5.9</v>
      </c>
      <c r="CT88" s="13">
        <v>0.67</v>
      </c>
      <c r="CU88" s="13">
        <v>2.0099999999999998</v>
      </c>
      <c r="CV88" s="13">
        <v>0.22</v>
      </c>
      <c r="CW88" s="13">
        <v>5.63</v>
      </c>
      <c r="CX88" s="13">
        <v>0.82</v>
      </c>
      <c r="CY88" s="13">
        <v>0.875</v>
      </c>
      <c r="CZ88" s="13">
        <v>0.09</v>
      </c>
      <c r="DA88" s="13">
        <v>4.82</v>
      </c>
      <c r="DB88" s="13">
        <v>0.54</v>
      </c>
      <c r="DC88" s="13">
        <v>0.88</v>
      </c>
      <c r="DD88" s="13">
        <v>6.6000000000000003E-2</v>
      </c>
      <c r="DE88" s="13">
        <v>2.68</v>
      </c>
      <c r="DF88" s="13">
        <v>0.37</v>
      </c>
      <c r="DG88" s="13">
        <v>0.31900000000000001</v>
      </c>
      <c r="DH88" s="13">
        <v>4.4999999999999998E-2</v>
      </c>
      <c r="DI88" s="13">
        <v>2.12</v>
      </c>
      <c r="DJ88" s="13">
        <v>0.38</v>
      </c>
      <c r="DK88" s="13">
        <v>0.29199999999999998</v>
      </c>
      <c r="DL88" s="13">
        <v>7.0000000000000007E-2</v>
      </c>
      <c r="DM88" s="13">
        <v>4.09</v>
      </c>
      <c r="DN88" s="13">
        <v>0.79</v>
      </c>
      <c r="DO88" s="13">
        <v>0.97</v>
      </c>
      <c r="DP88" s="13">
        <v>0.15</v>
      </c>
      <c r="DQ88" s="13">
        <v>0.94</v>
      </c>
      <c r="DR88" s="13">
        <v>0.22</v>
      </c>
      <c r="DS88" s="13">
        <v>1.1100000000000001</v>
      </c>
      <c r="DT88" s="13">
        <v>0.15</v>
      </c>
      <c r="DU88" s="13">
        <v>0.38100000000000001</v>
      </c>
      <c r="DV88" s="13">
        <v>7.5999999999999998E-2</v>
      </c>
      <c r="DW88" s="13">
        <v>111</v>
      </c>
      <c r="DX88" s="134">
        <v>-6.32</v>
      </c>
      <c r="DY88" s="130">
        <v>49.773000000000003</v>
      </c>
      <c r="DZ88" s="130">
        <v>2.5960000000000001</v>
      </c>
      <c r="EA88" s="130">
        <v>12.867000000000001</v>
      </c>
      <c r="EB88" s="130">
        <v>1.7170000000000001</v>
      </c>
      <c r="EC88" s="130">
        <v>9.8439999999999994</v>
      </c>
      <c r="ED88" s="130">
        <v>0.34899999999999998</v>
      </c>
      <c r="EE88" s="130">
        <v>8.202</v>
      </c>
      <c r="EF88" s="130">
        <v>11.231</v>
      </c>
      <c r="EG88" s="130">
        <v>2.1429999999999998</v>
      </c>
      <c r="EH88" s="130">
        <v>0.5</v>
      </c>
      <c r="EI88" s="130">
        <v>0.30199999999999999</v>
      </c>
      <c r="EJ88" s="130">
        <v>0</v>
      </c>
      <c r="EK88" s="130">
        <v>11.388</v>
      </c>
      <c r="EL88" s="130">
        <v>11.33</v>
      </c>
    </row>
    <row r="89" spans="1:142" x14ac:dyDescent="0.3">
      <c r="A89" s="5" t="s">
        <v>135</v>
      </c>
      <c r="B89" s="5">
        <v>50</v>
      </c>
      <c r="C89" s="5">
        <v>916</v>
      </c>
      <c r="D89" t="s">
        <v>220</v>
      </c>
      <c r="F89" s="22">
        <v>14.888</v>
      </c>
      <c r="G89" s="3">
        <v>80.099999999999994</v>
      </c>
      <c r="H89" s="3">
        <v>2.8</v>
      </c>
      <c r="I89" s="3">
        <v>137.69999999999999</v>
      </c>
      <c r="J89" s="3">
        <v>8.4</v>
      </c>
      <c r="K89" s="4">
        <v>0.86</v>
      </c>
      <c r="L89" s="4">
        <v>0.43</v>
      </c>
      <c r="M89" s="4"/>
      <c r="N89" s="4"/>
      <c r="O89" s="4">
        <v>0.109</v>
      </c>
      <c r="P89" s="4">
        <v>3.3000000000000002E-2</v>
      </c>
      <c r="Q89" s="4">
        <v>1.69</v>
      </c>
      <c r="R89" s="4">
        <v>0.21</v>
      </c>
      <c r="S89" s="4">
        <v>5.8000000000000003E-2</v>
      </c>
      <c r="T89" s="4">
        <v>2.9000000000000001E-2</v>
      </c>
      <c r="U89" s="4">
        <v>0.17699999999999999</v>
      </c>
      <c r="V89" s="4">
        <v>5.8999999999999997E-2</v>
      </c>
      <c r="W89" s="4">
        <v>2.8000000000000001E-2</v>
      </c>
      <c r="X89" s="4">
        <v>1.2999999999999999E-2</v>
      </c>
      <c r="Y89" s="4">
        <v>2.3E-2</v>
      </c>
      <c r="Z89" s="4">
        <v>1.0999999999999999E-2</v>
      </c>
      <c r="AA89" s="38"/>
      <c r="AB89" s="38"/>
      <c r="AC89" s="38"/>
      <c r="AD89" s="38"/>
      <c r="AE89" s="38"/>
      <c r="AG89" s="14">
        <v>2.2385999999999999</v>
      </c>
      <c r="AH89" s="14">
        <v>13.354900000000001</v>
      </c>
      <c r="AI89" s="14">
        <v>0.28660000000000002</v>
      </c>
      <c r="AJ89" s="14">
        <v>11.9557</v>
      </c>
      <c r="AK89" s="14">
        <v>0.50319999999999998</v>
      </c>
      <c r="AL89" s="14">
        <v>2.7928999999999999</v>
      </c>
      <c r="AM89" s="14">
        <v>49.650799999999997</v>
      </c>
      <c r="AN89" s="14">
        <v>6.0373999999999999</v>
      </c>
      <c r="AO89" s="14">
        <v>10.7294</v>
      </c>
      <c r="AP89" s="14">
        <v>0.35799999999999998</v>
      </c>
      <c r="AQ89" s="14">
        <f t="shared" si="5"/>
        <v>0.21696969696969698</v>
      </c>
      <c r="AR89" s="14">
        <v>0.28699999999999998</v>
      </c>
      <c r="AS89" s="14">
        <v>1.9E-2</v>
      </c>
      <c r="AT89" s="14">
        <f t="shared" si="6"/>
        <v>1.6521739130434785E-2</v>
      </c>
      <c r="AU89" s="14">
        <v>98.213499999999996</v>
      </c>
      <c r="AV89" s="14">
        <v>40.445099999999996</v>
      </c>
      <c r="AW89" s="14">
        <v>44.131500000000003</v>
      </c>
      <c r="AX89" s="14">
        <v>16.756699999999999</v>
      </c>
      <c r="AY89" s="14">
        <v>3.0499999999999999E-2</v>
      </c>
      <c r="AZ89" s="14">
        <v>0.01</v>
      </c>
      <c r="BA89" s="14">
        <v>0.26979999999999998</v>
      </c>
      <c r="BB89" s="14">
        <v>0.21829999999999999</v>
      </c>
      <c r="BC89" s="14">
        <v>2.7900000000000001E-2</v>
      </c>
      <c r="BD89" s="14">
        <v>0.2636</v>
      </c>
      <c r="BE89" s="14">
        <v>102.1534</v>
      </c>
      <c r="BF89" s="14">
        <f t="shared" si="4"/>
        <v>0.82439492227553368</v>
      </c>
      <c r="BG89" s="13">
        <v>4.79</v>
      </c>
      <c r="BH89" s="13">
        <v>0.76</v>
      </c>
      <c r="BI89" s="13">
        <v>0.45</v>
      </c>
      <c r="BJ89" s="13">
        <v>0.5</v>
      </c>
      <c r="BK89" s="13">
        <v>1325</v>
      </c>
      <c r="BL89" s="13">
        <v>50</v>
      </c>
      <c r="BM89" s="13">
        <v>33.6</v>
      </c>
      <c r="BN89" s="13">
        <v>1.5</v>
      </c>
      <c r="BO89" s="13">
        <v>336</v>
      </c>
      <c r="BP89" s="13">
        <v>17</v>
      </c>
      <c r="BQ89" s="13">
        <v>320</v>
      </c>
      <c r="BR89" s="13">
        <v>15</v>
      </c>
      <c r="BS89" s="13">
        <v>42.3</v>
      </c>
      <c r="BT89" s="13">
        <v>2.5</v>
      </c>
      <c r="BU89" s="13">
        <v>72.599999999999994</v>
      </c>
      <c r="BV89" s="13">
        <v>4.9000000000000004</v>
      </c>
      <c r="BW89" s="13">
        <v>10.34</v>
      </c>
      <c r="BX89" s="13">
        <v>0.65</v>
      </c>
      <c r="BY89" s="13">
        <v>380</v>
      </c>
      <c r="BZ89" s="13">
        <v>18</v>
      </c>
      <c r="CA89" s="13">
        <v>24.7</v>
      </c>
      <c r="CB89" s="13">
        <v>1.1000000000000001</v>
      </c>
      <c r="CC89" s="13">
        <v>153.69999999999999</v>
      </c>
      <c r="CD89" s="13">
        <v>6.8</v>
      </c>
      <c r="CE89" s="13">
        <v>15.4</v>
      </c>
      <c r="CF89" s="13">
        <v>1.1000000000000001</v>
      </c>
      <c r="CG89" s="13">
        <v>8.2000000000000003E-2</v>
      </c>
      <c r="CH89" s="13">
        <v>1.7000000000000001E-2</v>
      </c>
      <c r="CI89" s="13">
        <v>135</v>
      </c>
      <c r="CJ89" s="13">
        <v>5.8</v>
      </c>
      <c r="CK89" s="13">
        <v>14.68</v>
      </c>
      <c r="CL89" s="13">
        <v>0.79</v>
      </c>
      <c r="CM89" s="13">
        <v>35.299999999999997</v>
      </c>
      <c r="CN89" s="13">
        <v>1.9</v>
      </c>
      <c r="CO89" s="13">
        <v>4.72</v>
      </c>
      <c r="CP89" s="13">
        <v>0.33</v>
      </c>
      <c r="CQ89" s="13">
        <v>21</v>
      </c>
      <c r="CR89" s="13">
        <v>2</v>
      </c>
      <c r="CS89" s="13">
        <v>6.08</v>
      </c>
      <c r="CT89" s="13">
        <v>0.83</v>
      </c>
      <c r="CU89" s="13">
        <v>1.89</v>
      </c>
      <c r="CV89" s="13">
        <v>0.28999999999999998</v>
      </c>
      <c r="CW89" s="13">
        <v>5.14</v>
      </c>
      <c r="CX89" s="13">
        <v>0.65</v>
      </c>
      <c r="CY89" s="13">
        <v>0.81</v>
      </c>
      <c r="CZ89" s="13">
        <v>0.1</v>
      </c>
      <c r="DA89" s="13">
        <v>5.17</v>
      </c>
      <c r="DB89" s="13">
        <v>0.64</v>
      </c>
      <c r="DC89" s="13">
        <v>0.95</v>
      </c>
      <c r="DD89" s="13">
        <v>0.11</v>
      </c>
      <c r="DE89" s="13">
        <v>2.37</v>
      </c>
      <c r="DF89" s="13">
        <v>0.28999999999999998</v>
      </c>
      <c r="DG89" s="13">
        <v>0.29799999999999999</v>
      </c>
      <c r="DH89" s="13">
        <v>5.0999999999999997E-2</v>
      </c>
      <c r="DI89" s="13">
        <v>2.21</v>
      </c>
      <c r="DJ89" s="13">
        <v>0.5</v>
      </c>
      <c r="DK89" s="13">
        <v>0.32900000000000001</v>
      </c>
      <c r="DL89" s="13">
        <v>8.5999999999999993E-2</v>
      </c>
      <c r="DM89" s="13">
        <v>3.73</v>
      </c>
      <c r="DN89" s="13">
        <v>0.67</v>
      </c>
      <c r="DO89" s="13">
        <v>0.84</v>
      </c>
      <c r="DP89" s="13">
        <v>0.14000000000000001</v>
      </c>
      <c r="DQ89" s="13">
        <v>0.81</v>
      </c>
      <c r="DR89" s="13">
        <v>0.25</v>
      </c>
      <c r="DS89" s="13">
        <v>1.1299999999999999</v>
      </c>
      <c r="DT89" s="13">
        <v>0.12</v>
      </c>
      <c r="DU89" s="13">
        <v>0.378</v>
      </c>
      <c r="DV89" s="13">
        <v>8.2000000000000003E-2</v>
      </c>
      <c r="DW89" s="13">
        <v>114</v>
      </c>
      <c r="DX89" s="134">
        <v>-6.35</v>
      </c>
      <c r="DY89" s="130">
        <v>49.683</v>
      </c>
      <c r="DZ89" s="130">
        <v>2.6619999999999999</v>
      </c>
      <c r="EA89" s="130">
        <v>12.73</v>
      </c>
      <c r="EB89" s="130">
        <v>1.724</v>
      </c>
      <c r="EC89" s="130">
        <v>9.7810000000000006</v>
      </c>
      <c r="ED89" s="130">
        <v>0.372</v>
      </c>
      <c r="EE89" s="130">
        <v>8.2469999999999999</v>
      </c>
      <c r="EF89" s="130">
        <v>11.438000000000001</v>
      </c>
      <c r="EG89" s="130">
        <v>2.1339999999999999</v>
      </c>
      <c r="EH89" s="130">
        <v>0.48</v>
      </c>
      <c r="EI89" s="130">
        <v>0.27300000000000002</v>
      </c>
      <c r="EJ89" s="130">
        <v>0</v>
      </c>
      <c r="EK89" s="130">
        <v>11.332000000000001</v>
      </c>
      <c r="EL89" s="130">
        <v>11.33</v>
      </c>
    </row>
    <row r="90" spans="1:142" x14ac:dyDescent="0.3">
      <c r="A90" s="5" t="s">
        <v>135</v>
      </c>
      <c r="B90" s="5">
        <v>50</v>
      </c>
      <c r="C90" s="5">
        <v>916</v>
      </c>
      <c r="D90" t="s">
        <v>221</v>
      </c>
      <c r="F90" s="22">
        <v>15.823</v>
      </c>
      <c r="G90" s="3">
        <v>107.5</v>
      </c>
      <c r="H90" s="3">
        <v>5.7</v>
      </c>
      <c r="I90" s="3">
        <v>135.9</v>
      </c>
      <c r="J90" s="3">
        <v>7.1</v>
      </c>
      <c r="K90" s="4">
        <v>0.86</v>
      </c>
      <c r="L90" s="4">
        <v>0.19</v>
      </c>
      <c r="M90" s="4">
        <v>0.14000000000000001</v>
      </c>
      <c r="N90" s="4">
        <v>0.16</v>
      </c>
      <c r="O90" s="4">
        <v>8.5999999999999993E-2</v>
      </c>
      <c r="P90" s="4">
        <v>2.7E-2</v>
      </c>
      <c r="Q90" s="4">
        <v>1.61</v>
      </c>
      <c r="R90" s="4">
        <v>0.16</v>
      </c>
      <c r="S90" s="4"/>
      <c r="T90" s="4"/>
      <c r="U90" s="4">
        <v>0.154</v>
      </c>
      <c r="V90" s="4">
        <v>3.4000000000000002E-2</v>
      </c>
      <c r="W90" s="4">
        <v>1.49E-2</v>
      </c>
      <c r="X90" s="4">
        <v>7.9000000000000008E-3</v>
      </c>
      <c r="Y90" s="4">
        <v>1.95E-2</v>
      </c>
      <c r="Z90" s="4">
        <v>9.5999999999999992E-3</v>
      </c>
      <c r="AA90" s="38"/>
      <c r="AB90" s="38"/>
      <c r="AC90" s="38"/>
      <c r="AD90" s="38"/>
      <c r="AE90" s="38"/>
      <c r="AG90" s="14">
        <v>2.2875000000000001</v>
      </c>
      <c r="AH90" s="14">
        <v>13.392899999999999</v>
      </c>
      <c r="AI90" s="14">
        <v>0.2671</v>
      </c>
      <c r="AJ90" s="14">
        <v>11.4291</v>
      </c>
      <c r="AK90" s="14">
        <v>0.55159999999999998</v>
      </c>
      <c r="AL90" s="14">
        <v>2.6800999999999999</v>
      </c>
      <c r="AM90" s="14">
        <v>50.644100000000002</v>
      </c>
      <c r="AN90" s="14">
        <v>6.1509</v>
      </c>
      <c r="AO90" s="14">
        <v>11.0412</v>
      </c>
      <c r="AP90" s="14">
        <v>0.35560000000000003</v>
      </c>
      <c r="AQ90" s="14">
        <f t="shared" si="5"/>
        <v>0.21551515151515155</v>
      </c>
      <c r="AR90" s="14">
        <v>0.27679999999999999</v>
      </c>
      <c r="AS90" s="14">
        <v>1.5900000000000001E-2</v>
      </c>
      <c r="AT90" s="14">
        <f t="shared" si="6"/>
        <v>1.3826086956521742E-2</v>
      </c>
      <c r="AU90" s="14">
        <v>99.092699999999994</v>
      </c>
      <c r="AV90" s="14">
        <v>39.913499999999999</v>
      </c>
      <c r="AW90" s="14">
        <v>43.987499999999997</v>
      </c>
      <c r="AX90" s="14">
        <v>16.747900000000001</v>
      </c>
      <c r="AY90" s="14">
        <v>3.3700000000000001E-2</v>
      </c>
      <c r="AZ90" s="14">
        <v>0.01</v>
      </c>
      <c r="BA90" s="14">
        <v>0.28199999999999997</v>
      </c>
      <c r="BB90" s="14">
        <v>0.20760000000000001</v>
      </c>
      <c r="BC90" s="14">
        <v>5.11E-2</v>
      </c>
      <c r="BD90" s="14">
        <v>0.26469999999999999</v>
      </c>
      <c r="BE90" s="14">
        <v>101.4979</v>
      </c>
      <c r="BF90" s="14">
        <f t="shared" si="4"/>
        <v>0.82399746904083149</v>
      </c>
      <c r="BG90" s="13">
        <v>5.03</v>
      </c>
      <c r="BH90" s="13">
        <v>0.66</v>
      </c>
      <c r="BK90" s="13">
        <v>1315</v>
      </c>
      <c r="BL90" s="13">
        <v>57</v>
      </c>
      <c r="BM90" s="13">
        <v>33.799999999999997</v>
      </c>
      <c r="BN90" s="13">
        <v>1.2</v>
      </c>
      <c r="BO90" s="13">
        <v>336</v>
      </c>
      <c r="BP90" s="13">
        <v>14</v>
      </c>
      <c r="BQ90" s="13">
        <v>311</v>
      </c>
      <c r="BR90" s="13">
        <v>11</v>
      </c>
      <c r="BS90" s="13">
        <v>43.7</v>
      </c>
      <c r="BT90" s="13">
        <v>2.1</v>
      </c>
      <c r="BU90" s="13">
        <v>81.900000000000006</v>
      </c>
      <c r="BV90" s="13">
        <v>3.5</v>
      </c>
      <c r="BW90" s="13">
        <v>10.69</v>
      </c>
      <c r="BX90" s="13">
        <v>0.69</v>
      </c>
      <c r="BY90" s="13">
        <v>385</v>
      </c>
      <c r="BZ90" s="13">
        <v>16</v>
      </c>
      <c r="CA90" s="13">
        <v>24.65</v>
      </c>
      <c r="CB90" s="13">
        <v>0.94</v>
      </c>
      <c r="CC90" s="13">
        <v>159.5</v>
      </c>
      <c r="CD90" s="13">
        <v>5.2</v>
      </c>
      <c r="CE90" s="13">
        <v>16.100000000000001</v>
      </c>
      <c r="CF90" s="13">
        <v>0.85</v>
      </c>
      <c r="CG90" s="13">
        <v>0.10100000000000001</v>
      </c>
      <c r="CH90" s="13">
        <v>2.1000000000000001E-2</v>
      </c>
      <c r="CI90" s="13">
        <v>130.30000000000001</v>
      </c>
      <c r="CJ90" s="13">
        <v>7.3</v>
      </c>
      <c r="CK90" s="13">
        <v>14.97</v>
      </c>
      <c r="CL90" s="13">
        <v>0.64</v>
      </c>
      <c r="CM90" s="13">
        <v>34.9</v>
      </c>
      <c r="CN90" s="13">
        <v>1.4</v>
      </c>
      <c r="CO90" s="13">
        <v>4.9000000000000004</v>
      </c>
      <c r="CP90" s="13">
        <v>0.39</v>
      </c>
      <c r="CQ90" s="13">
        <v>22.3</v>
      </c>
      <c r="CR90" s="13">
        <v>2</v>
      </c>
      <c r="CS90" s="13">
        <v>6</v>
      </c>
      <c r="CT90" s="13">
        <v>0.63</v>
      </c>
      <c r="CU90" s="13">
        <v>1.87</v>
      </c>
      <c r="CV90" s="13">
        <v>0.18</v>
      </c>
      <c r="CW90" s="13">
        <v>5.29</v>
      </c>
      <c r="CX90" s="13">
        <v>0.66</v>
      </c>
      <c r="CY90" s="13">
        <v>0.877</v>
      </c>
      <c r="CZ90" s="13">
        <v>9.8000000000000004E-2</v>
      </c>
      <c r="DA90" s="13">
        <v>4.75</v>
      </c>
      <c r="DB90" s="13">
        <v>0.45</v>
      </c>
      <c r="DC90" s="13">
        <v>0.92</v>
      </c>
      <c r="DD90" s="13">
        <v>0.11</v>
      </c>
      <c r="DE90" s="13">
        <v>2.61</v>
      </c>
      <c r="DF90" s="13">
        <v>0.34</v>
      </c>
      <c r="DG90" s="13">
        <v>0.32</v>
      </c>
      <c r="DH90" s="13">
        <v>6.8000000000000005E-2</v>
      </c>
      <c r="DI90" s="13">
        <v>1.95</v>
      </c>
      <c r="DJ90" s="13">
        <v>0.33</v>
      </c>
      <c r="DK90" s="13">
        <v>0.318</v>
      </c>
      <c r="DL90" s="13">
        <v>6.6000000000000003E-2</v>
      </c>
      <c r="DM90" s="13">
        <v>4.38</v>
      </c>
      <c r="DN90" s="13">
        <v>0.69</v>
      </c>
      <c r="DO90" s="13">
        <v>0.92</v>
      </c>
      <c r="DP90" s="13">
        <v>0.16</v>
      </c>
      <c r="DQ90" s="13">
        <v>1.31</v>
      </c>
      <c r="DR90" s="13">
        <v>0.3</v>
      </c>
      <c r="DS90" s="13">
        <v>1.04</v>
      </c>
      <c r="DT90" s="13">
        <v>0.13</v>
      </c>
      <c r="DU90" s="13">
        <v>0.35299999999999998</v>
      </c>
      <c r="DV90" s="13">
        <v>7.1999999999999995E-2</v>
      </c>
      <c r="DW90" s="13">
        <v>117</v>
      </c>
      <c r="DX90" s="134">
        <v>-6.07</v>
      </c>
      <c r="DY90" s="130">
        <v>50.268000000000001</v>
      </c>
      <c r="DZ90" s="130">
        <v>2.5409999999999999</v>
      </c>
      <c r="EA90" s="130">
        <v>12.696</v>
      </c>
      <c r="EB90" s="130">
        <v>1.7</v>
      </c>
      <c r="EC90" s="130">
        <v>9.81</v>
      </c>
      <c r="ED90" s="130">
        <v>0.36599999999999999</v>
      </c>
      <c r="EE90" s="130">
        <v>8.3249999999999993</v>
      </c>
      <c r="EF90" s="130">
        <v>10.875</v>
      </c>
      <c r="EG90" s="130">
        <v>2.169</v>
      </c>
      <c r="EH90" s="130">
        <v>0.52300000000000002</v>
      </c>
      <c r="EI90" s="130">
        <v>0.253</v>
      </c>
      <c r="EJ90" s="130">
        <v>0</v>
      </c>
      <c r="EK90" s="130">
        <v>11.34</v>
      </c>
      <c r="EL90" s="130">
        <v>11.33</v>
      </c>
    </row>
    <row r="91" spans="1:142" x14ac:dyDescent="0.3">
      <c r="A91" s="5" t="s">
        <v>136</v>
      </c>
      <c r="B91" s="5">
        <v>40</v>
      </c>
      <c r="C91" s="5">
        <v>910</v>
      </c>
      <c r="D91" t="s">
        <v>223</v>
      </c>
      <c r="F91" s="22">
        <v>20.492000000000001</v>
      </c>
      <c r="G91" s="3">
        <v>82.4</v>
      </c>
      <c r="H91" s="3">
        <v>5.5</v>
      </c>
      <c r="I91" s="3">
        <v>105.3</v>
      </c>
      <c r="J91" s="3">
        <v>7</v>
      </c>
      <c r="K91" s="4">
        <v>0.74</v>
      </c>
      <c r="L91" s="4">
        <v>0.22</v>
      </c>
      <c r="M91" s="4">
        <v>0.25</v>
      </c>
      <c r="N91" s="4">
        <v>0.21</v>
      </c>
      <c r="O91" s="4">
        <v>0.17399999999999999</v>
      </c>
      <c r="P91" s="4">
        <v>4.9000000000000002E-2</v>
      </c>
      <c r="Q91" s="4">
        <v>1.59</v>
      </c>
      <c r="R91" s="4">
        <v>0.23</v>
      </c>
      <c r="S91" s="4"/>
      <c r="T91" s="4"/>
      <c r="U91" s="4">
        <v>0.23699999999999999</v>
      </c>
      <c r="V91" s="4">
        <v>7.5999999999999998E-2</v>
      </c>
      <c r="W91" s="4">
        <v>3.5000000000000003E-2</v>
      </c>
      <c r="X91" s="4">
        <v>1.7000000000000001E-2</v>
      </c>
      <c r="Y91" s="4"/>
      <c r="Z91" s="4"/>
      <c r="AA91" s="38"/>
      <c r="AB91" s="38"/>
      <c r="AC91" s="38"/>
      <c r="AD91" s="38"/>
      <c r="AE91" s="38"/>
      <c r="AG91" s="14">
        <v>1.9442999999999999</v>
      </c>
      <c r="AH91" s="14">
        <v>13.776999999999999</v>
      </c>
      <c r="AI91" s="14">
        <v>0.3327</v>
      </c>
      <c r="AJ91" s="14">
        <v>12.1404</v>
      </c>
      <c r="AK91" s="14">
        <v>0.51980000000000004</v>
      </c>
      <c r="AL91" s="14">
        <v>2.8344</v>
      </c>
      <c r="AM91" s="14">
        <v>49.366</v>
      </c>
      <c r="AN91" s="14">
        <v>6.5800999999999998</v>
      </c>
      <c r="AO91" s="14">
        <v>9.9963999999999995</v>
      </c>
      <c r="AP91" s="14">
        <v>0.33560000000000001</v>
      </c>
      <c r="AQ91" s="14">
        <f t="shared" si="5"/>
        <v>0.2033939393939394</v>
      </c>
      <c r="AR91" s="14">
        <v>0.32069999999999999</v>
      </c>
      <c r="AS91" s="14">
        <v>3.2800000000000003E-2</v>
      </c>
      <c r="AT91" s="14">
        <f t="shared" si="6"/>
        <v>2.8521739130434789E-2</v>
      </c>
      <c r="AU91" s="14">
        <v>98.180300000000003</v>
      </c>
      <c r="AV91" s="14">
        <v>41.6997</v>
      </c>
      <c r="AW91" s="14">
        <v>48.466900000000003</v>
      </c>
      <c r="AX91" s="14">
        <v>11.151300000000001</v>
      </c>
      <c r="AY91" s="14">
        <v>4.7100000000000003E-2</v>
      </c>
      <c r="AZ91" s="14">
        <v>1.0699999999999999E-2</v>
      </c>
      <c r="BA91" s="14">
        <v>0.24229999999999999</v>
      </c>
      <c r="BB91" s="14">
        <v>0.44929999999999998</v>
      </c>
      <c r="BC91" s="14">
        <v>8.4599999999999995E-2</v>
      </c>
      <c r="BD91" s="14">
        <v>0.1646</v>
      </c>
      <c r="BE91" s="14">
        <v>102.3165</v>
      </c>
      <c r="BF91" s="14">
        <f t="shared" si="4"/>
        <v>0.88568073784939017</v>
      </c>
      <c r="BG91" s="13">
        <v>4.82</v>
      </c>
      <c r="BH91" s="13">
        <v>0.75</v>
      </c>
      <c r="BI91" s="13">
        <v>1.1599999999999999</v>
      </c>
      <c r="BJ91" s="13">
        <v>0.94</v>
      </c>
      <c r="BK91" s="13">
        <v>1230</v>
      </c>
      <c r="BL91" s="13">
        <v>48</v>
      </c>
      <c r="BM91" s="13">
        <v>35.299999999999997</v>
      </c>
      <c r="BN91" s="13">
        <v>1.4</v>
      </c>
      <c r="BO91" s="13">
        <v>339</v>
      </c>
      <c r="BP91" s="13">
        <v>17</v>
      </c>
      <c r="BQ91" s="13">
        <v>433</v>
      </c>
      <c r="BR91" s="13">
        <v>26</v>
      </c>
      <c r="BS91" s="13">
        <v>42.3</v>
      </c>
      <c r="BT91" s="13">
        <v>2.4</v>
      </c>
      <c r="BU91" s="13">
        <v>135</v>
      </c>
      <c r="BV91" s="13">
        <v>8</v>
      </c>
      <c r="BW91" s="13">
        <v>11.31</v>
      </c>
      <c r="BX91" s="13">
        <v>0.84</v>
      </c>
      <c r="BY91" s="13">
        <v>379</v>
      </c>
      <c r="BZ91" s="13">
        <v>18</v>
      </c>
      <c r="CA91" s="13">
        <v>23.7</v>
      </c>
      <c r="CB91" s="13">
        <v>1.4</v>
      </c>
      <c r="CC91" s="13">
        <v>142.4</v>
      </c>
      <c r="CD91" s="13">
        <v>6.9</v>
      </c>
      <c r="CE91" s="13">
        <v>18.7</v>
      </c>
      <c r="CF91" s="13">
        <v>1.4</v>
      </c>
      <c r="CG91" s="13">
        <v>0.105</v>
      </c>
      <c r="CH91" s="13">
        <v>3.2000000000000001E-2</v>
      </c>
      <c r="CI91" s="13">
        <v>143</v>
      </c>
      <c r="CJ91" s="13">
        <v>11</v>
      </c>
      <c r="CK91" s="13">
        <v>15.01</v>
      </c>
      <c r="CL91" s="13">
        <v>0.82</v>
      </c>
      <c r="CM91" s="13">
        <v>38.1</v>
      </c>
      <c r="CN91" s="13">
        <v>2.1</v>
      </c>
      <c r="CO91" s="13">
        <v>4.88</v>
      </c>
      <c r="CP91" s="13">
        <v>0.37</v>
      </c>
      <c r="CQ91" s="13">
        <v>20.8</v>
      </c>
      <c r="CR91" s="13">
        <v>1.8</v>
      </c>
      <c r="CS91" s="13">
        <v>5.54</v>
      </c>
      <c r="CT91" s="13">
        <v>0.78</v>
      </c>
      <c r="CU91" s="13">
        <v>1.76</v>
      </c>
      <c r="CV91" s="13">
        <v>0.2</v>
      </c>
      <c r="CW91" s="13">
        <v>6.16</v>
      </c>
      <c r="CX91" s="13">
        <v>0.73</v>
      </c>
      <c r="CY91" s="13">
        <v>0.88</v>
      </c>
      <c r="CZ91" s="13">
        <v>0.11</v>
      </c>
      <c r="DA91" s="13">
        <v>5.23</v>
      </c>
      <c r="DB91" s="13">
        <v>0.59</v>
      </c>
      <c r="DC91" s="13">
        <v>0.88</v>
      </c>
      <c r="DD91" s="13">
        <v>0.12</v>
      </c>
      <c r="DE91" s="13">
        <v>2.33</v>
      </c>
      <c r="DF91" s="13">
        <v>0.25</v>
      </c>
      <c r="DG91" s="13">
        <v>0.32400000000000001</v>
      </c>
      <c r="DH91" s="13">
        <v>5.7000000000000002E-2</v>
      </c>
      <c r="DI91" s="13">
        <v>1.98</v>
      </c>
      <c r="DJ91" s="13">
        <v>0.32</v>
      </c>
      <c r="DK91" s="13">
        <v>0.26100000000000001</v>
      </c>
      <c r="DL91" s="13">
        <v>3.7999999999999999E-2</v>
      </c>
      <c r="DM91" s="13">
        <v>3.63</v>
      </c>
      <c r="DN91" s="13">
        <v>0.71</v>
      </c>
      <c r="DO91" s="13">
        <v>1.22</v>
      </c>
      <c r="DP91" s="13">
        <v>0.13</v>
      </c>
      <c r="DQ91" s="13">
        <v>1.2</v>
      </c>
      <c r="DR91" s="13">
        <v>0.22</v>
      </c>
      <c r="DS91" s="13">
        <v>1.33</v>
      </c>
      <c r="DT91" s="13">
        <v>0.15</v>
      </c>
      <c r="DU91" s="13">
        <v>0.378</v>
      </c>
      <c r="DV91" s="13">
        <v>9.4E-2</v>
      </c>
      <c r="DW91" s="13">
        <v>120</v>
      </c>
      <c r="DX91" s="134">
        <v>-21.57</v>
      </c>
      <c r="DY91" s="130">
        <v>48.170999999999999</v>
      </c>
      <c r="DZ91" s="130">
        <v>2.3559999999999999</v>
      </c>
      <c r="EA91" s="130">
        <v>11.45</v>
      </c>
      <c r="EB91" s="130">
        <v>1.6830000000000001</v>
      </c>
      <c r="EC91" s="130">
        <v>9.8239999999999998</v>
      </c>
      <c r="ED91" s="130">
        <v>0.33100000000000002</v>
      </c>
      <c r="EE91" s="130">
        <v>13.239000000000001</v>
      </c>
      <c r="EF91" s="130">
        <v>10.208</v>
      </c>
      <c r="EG91" s="130">
        <v>1.6160000000000001</v>
      </c>
      <c r="EH91" s="130">
        <v>0.432</v>
      </c>
      <c r="EI91" s="130">
        <v>0.27600000000000002</v>
      </c>
      <c r="EJ91" s="130">
        <v>0</v>
      </c>
      <c r="EK91" s="130">
        <v>11.337999999999999</v>
      </c>
      <c r="EL91" s="130">
        <v>11.33</v>
      </c>
    </row>
    <row r="92" spans="1:142" x14ac:dyDescent="0.3">
      <c r="A92" s="5" t="s">
        <v>136</v>
      </c>
      <c r="B92" s="5">
        <v>40</v>
      </c>
      <c r="C92" s="5">
        <v>910</v>
      </c>
      <c r="D92" t="s">
        <v>224</v>
      </c>
      <c r="F92" s="22">
        <v>19.39</v>
      </c>
      <c r="G92" s="3">
        <v>121</v>
      </c>
      <c r="H92" s="3">
        <v>9.1999999999999993</v>
      </c>
      <c r="I92" s="3">
        <v>102.5</v>
      </c>
      <c r="J92" s="3">
        <v>8.6999999999999993</v>
      </c>
      <c r="K92" s="4">
        <v>0.93</v>
      </c>
      <c r="L92" s="4">
        <v>0.23</v>
      </c>
      <c r="M92" s="4">
        <v>4.9000000000000002E-2</v>
      </c>
      <c r="N92" s="4">
        <v>9.9000000000000005E-2</v>
      </c>
      <c r="O92" s="4">
        <v>0.113</v>
      </c>
      <c r="P92" s="4">
        <v>6.2E-2</v>
      </c>
      <c r="Q92" s="4">
        <v>1.82</v>
      </c>
      <c r="R92" s="4">
        <v>0.28000000000000003</v>
      </c>
      <c r="S92" s="4"/>
      <c r="T92" s="4"/>
      <c r="U92" s="4">
        <v>0.14899999999999999</v>
      </c>
      <c r="V92" s="4">
        <v>5.0999999999999997E-2</v>
      </c>
      <c r="W92" s="4">
        <v>4.3999999999999997E-2</v>
      </c>
      <c r="X92" s="4">
        <v>1.7000000000000001E-2</v>
      </c>
      <c r="Y92" s="4"/>
      <c r="Z92" s="4"/>
      <c r="AA92" s="38"/>
      <c r="AB92" s="38"/>
      <c r="AC92" s="38"/>
      <c r="AD92" s="38"/>
      <c r="AE92" s="38"/>
      <c r="AG92" s="14">
        <v>2.1602999999999999</v>
      </c>
      <c r="AH92" s="14">
        <v>13.833600000000001</v>
      </c>
      <c r="AI92" s="14">
        <v>0.32840000000000003</v>
      </c>
      <c r="AJ92" s="14">
        <v>11.587999999999999</v>
      </c>
      <c r="AK92" s="14">
        <v>0.5877</v>
      </c>
      <c r="AL92" s="14">
        <v>2.7616999999999998</v>
      </c>
      <c r="AM92" s="14">
        <v>50.693399999999997</v>
      </c>
      <c r="AN92" s="14">
        <v>7.2469000000000001</v>
      </c>
      <c r="AO92" s="14">
        <v>8.2905999999999995</v>
      </c>
      <c r="AP92" s="14">
        <v>0.33839999999999998</v>
      </c>
      <c r="AQ92" s="14">
        <f t="shared" si="5"/>
        <v>0.2050909090909091</v>
      </c>
      <c r="AR92" s="14">
        <v>0.24229999999999999</v>
      </c>
      <c r="AS92" s="14">
        <v>2.1299999999999999E-2</v>
      </c>
      <c r="AT92" s="14">
        <f t="shared" si="6"/>
        <v>1.8521739130434783E-2</v>
      </c>
      <c r="AU92" s="14">
        <v>98.092500000000001</v>
      </c>
      <c r="AV92" s="14">
        <v>41.7468</v>
      </c>
      <c r="AW92" s="14">
        <v>48.693100000000001</v>
      </c>
      <c r="AX92" s="14">
        <v>11.4154</v>
      </c>
      <c r="AY92" s="14">
        <v>4.4499999999999998E-2</v>
      </c>
      <c r="AZ92" s="14">
        <v>1.0500000000000001E-2</v>
      </c>
      <c r="BA92" s="14">
        <v>0.23569999999999999</v>
      </c>
      <c r="BB92" s="14">
        <v>0.41789999999999999</v>
      </c>
      <c r="BC92" s="14">
        <v>8.2600000000000007E-2</v>
      </c>
      <c r="BD92" s="14">
        <v>0.12889999999999999</v>
      </c>
      <c r="BE92" s="14">
        <v>102.7753</v>
      </c>
      <c r="BF92" s="14">
        <f t="shared" si="4"/>
        <v>0.88376841930119132</v>
      </c>
      <c r="BG92" s="13">
        <v>4.47</v>
      </c>
      <c r="BH92" s="13">
        <v>0.78</v>
      </c>
      <c r="BI92" s="13">
        <v>0.47</v>
      </c>
      <c r="BJ92" s="13">
        <v>0.53</v>
      </c>
      <c r="BK92" s="13">
        <v>1432</v>
      </c>
      <c r="BL92" s="13">
        <v>61</v>
      </c>
      <c r="BM92" s="13">
        <v>28.5</v>
      </c>
      <c r="BN92" s="13">
        <v>1.5</v>
      </c>
      <c r="BO92" s="13">
        <v>317</v>
      </c>
      <c r="BP92" s="13">
        <v>15</v>
      </c>
      <c r="BQ92" s="13">
        <v>409</v>
      </c>
      <c r="BR92" s="13">
        <v>26</v>
      </c>
      <c r="BS92" s="13">
        <v>39.299999999999997</v>
      </c>
      <c r="BT92" s="13">
        <v>2.2999999999999998</v>
      </c>
      <c r="BU92" s="13">
        <v>146.4</v>
      </c>
      <c r="BV92" s="13">
        <v>8.3000000000000007</v>
      </c>
      <c r="BW92" s="13">
        <v>10.54</v>
      </c>
      <c r="BX92" s="13">
        <v>0.68</v>
      </c>
      <c r="BY92" s="13">
        <v>385</v>
      </c>
      <c r="BZ92" s="13">
        <v>17</v>
      </c>
      <c r="CA92" s="13">
        <v>22.3</v>
      </c>
      <c r="CB92" s="13">
        <v>1.6</v>
      </c>
      <c r="CC92" s="13">
        <v>145.1</v>
      </c>
      <c r="CD92" s="13">
        <v>9.1999999999999993</v>
      </c>
      <c r="CE92" s="13">
        <v>15.5</v>
      </c>
      <c r="CF92" s="13">
        <v>1.1000000000000001</v>
      </c>
      <c r="CG92" s="13">
        <v>0.13100000000000001</v>
      </c>
      <c r="CH92" s="13">
        <v>3.6999999999999998E-2</v>
      </c>
      <c r="CI92" s="13">
        <v>140</v>
      </c>
      <c r="CJ92" s="13">
        <v>12</v>
      </c>
      <c r="CK92" s="13">
        <v>13.64</v>
      </c>
      <c r="CL92" s="13">
        <v>0.97</v>
      </c>
      <c r="CM92" s="13">
        <v>35.5</v>
      </c>
      <c r="CN92" s="13">
        <v>2.2000000000000002</v>
      </c>
      <c r="CO92" s="13">
        <v>4.3899999999999997</v>
      </c>
      <c r="CP92" s="13">
        <v>0.35</v>
      </c>
      <c r="CQ92" s="13">
        <v>20.3</v>
      </c>
      <c r="CR92" s="13">
        <v>1.9</v>
      </c>
      <c r="CS92" s="13">
        <v>4.74</v>
      </c>
      <c r="CT92" s="13">
        <v>0.84</v>
      </c>
      <c r="CU92" s="13">
        <v>1.77</v>
      </c>
      <c r="CV92" s="13">
        <v>0.26</v>
      </c>
      <c r="CW92" s="13">
        <v>5.56</v>
      </c>
      <c r="CX92" s="13">
        <v>0.66</v>
      </c>
      <c r="CY92" s="13">
        <v>0.84</v>
      </c>
      <c r="CZ92" s="13">
        <v>0.12</v>
      </c>
      <c r="DA92" s="13">
        <v>4.55</v>
      </c>
      <c r="DB92" s="13">
        <v>0.64</v>
      </c>
      <c r="DC92" s="13">
        <v>0.86</v>
      </c>
      <c r="DD92" s="13">
        <v>0.12</v>
      </c>
      <c r="DE92" s="13">
        <v>2.21</v>
      </c>
      <c r="DF92" s="13">
        <v>0.41</v>
      </c>
      <c r="DG92" s="13">
        <v>0.30599999999999999</v>
      </c>
      <c r="DH92" s="13">
        <v>6.0999999999999999E-2</v>
      </c>
      <c r="DI92" s="13">
        <v>1.88</v>
      </c>
      <c r="DJ92" s="13">
        <v>0.35</v>
      </c>
      <c r="DK92" s="13">
        <v>0.317</v>
      </c>
      <c r="DL92" s="13">
        <v>6.7000000000000004E-2</v>
      </c>
      <c r="DM92" s="13">
        <v>4.07</v>
      </c>
      <c r="DN92" s="13">
        <v>0.75</v>
      </c>
      <c r="DO92" s="13">
        <v>0.86</v>
      </c>
      <c r="DP92" s="13">
        <v>0.15</v>
      </c>
      <c r="DQ92" s="13">
        <v>1.48</v>
      </c>
      <c r="DR92" s="13">
        <v>0.35</v>
      </c>
      <c r="DS92" s="13">
        <v>1.1000000000000001</v>
      </c>
      <c r="DT92" s="13">
        <v>0.17</v>
      </c>
      <c r="DU92" s="13">
        <v>0.41499999999999998</v>
      </c>
      <c r="DV92" s="13">
        <v>9.0999999999999998E-2</v>
      </c>
      <c r="DW92" s="13">
        <v>123</v>
      </c>
      <c r="DX92" s="134">
        <v>-22.47</v>
      </c>
      <c r="DY92" s="130">
        <v>48.883000000000003</v>
      </c>
      <c r="DZ92" s="130">
        <v>2.262</v>
      </c>
      <c r="EA92" s="130">
        <v>11.33</v>
      </c>
      <c r="EB92" s="130">
        <v>1.673</v>
      </c>
      <c r="EC92" s="130">
        <v>9.8249999999999993</v>
      </c>
      <c r="ED92" s="130">
        <v>0.33800000000000002</v>
      </c>
      <c r="EE92" s="130">
        <v>13.146000000000001</v>
      </c>
      <c r="EF92" s="130">
        <v>9.6140000000000008</v>
      </c>
      <c r="EG92" s="130">
        <v>1.7689999999999999</v>
      </c>
      <c r="EH92" s="130">
        <v>0.48099999999999998</v>
      </c>
      <c r="EI92" s="130">
        <v>0.26900000000000002</v>
      </c>
      <c r="EJ92" s="130">
        <v>0</v>
      </c>
      <c r="EK92" s="130">
        <v>11.331</v>
      </c>
      <c r="EL92" s="130">
        <v>11.33</v>
      </c>
    </row>
    <row r="93" spans="1:142" x14ac:dyDescent="0.3">
      <c r="A93" s="5" t="s">
        <v>136</v>
      </c>
      <c r="B93" s="5">
        <v>40</v>
      </c>
      <c r="C93" s="5">
        <v>908</v>
      </c>
      <c r="D93" t="s">
        <v>225</v>
      </c>
      <c r="F93" s="22">
        <v>14.404</v>
      </c>
      <c r="G93" s="3">
        <v>144.80000000000001</v>
      </c>
      <c r="H93" s="3">
        <v>6.8</v>
      </c>
      <c r="I93" s="3">
        <v>122</v>
      </c>
      <c r="J93" s="3">
        <v>11</v>
      </c>
      <c r="K93" s="4">
        <v>0.87</v>
      </c>
      <c r="L93" s="4">
        <v>0.37</v>
      </c>
      <c r="M93" s="4">
        <v>0.08</v>
      </c>
      <c r="N93" s="4">
        <v>0.16</v>
      </c>
      <c r="O93" s="4">
        <v>0.14299999999999999</v>
      </c>
      <c r="P93" s="4">
        <v>6.2E-2</v>
      </c>
      <c r="Q93" s="4">
        <v>1.48</v>
      </c>
      <c r="R93" s="4">
        <v>0.3</v>
      </c>
      <c r="S93" s="4"/>
      <c r="T93" s="4"/>
      <c r="U93" s="4">
        <v>0.183</v>
      </c>
      <c r="V93" s="4">
        <v>9.1999999999999998E-2</v>
      </c>
      <c r="W93" s="4">
        <v>2.5000000000000001E-2</v>
      </c>
      <c r="X93" s="4">
        <v>1.7999999999999999E-2</v>
      </c>
      <c r="Y93" s="4"/>
      <c r="Z93" s="4"/>
      <c r="AA93" s="38"/>
      <c r="AB93" s="38"/>
      <c r="AC93" s="38"/>
      <c r="AD93" s="38"/>
      <c r="AE93" s="38"/>
      <c r="AG93" s="14">
        <v>2.0347</v>
      </c>
      <c r="AH93" s="14">
        <v>11.979100000000001</v>
      </c>
      <c r="AI93" s="14">
        <v>0.25679999999999997</v>
      </c>
      <c r="AJ93" s="14">
        <v>10.884600000000001</v>
      </c>
      <c r="AK93" s="14">
        <v>0.434</v>
      </c>
      <c r="AL93" s="14">
        <v>2.5442</v>
      </c>
      <c r="AM93" s="14">
        <v>49.057200000000002</v>
      </c>
      <c r="AN93" s="14">
        <v>9.2835999999999999</v>
      </c>
      <c r="AO93" s="14">
        <v>11.130599999999999</v>
      </c>
      <c r="AP93" s="14">
        <v>0.37640000000000001</v>
      </c>
      <c r="AQ93" s="14">
        <f t="shared" si="5"/>
        <v>0.22812121212121214</v>
      </c>
      <c r="AR93" s="14">
        <v>0.27189999999999998</v>
      </c>
      <c r="AS93" s="14">
        <v>1.4500000000000001E-2</v>
      </c>
      <c r="AT93" s="14">
        <f t="shared" si="6"/>
        <v>1.2608695652173915E-2</v>
      </c>
      <c r="AU93" s="14">
        <v>98.267499999999998</v>
      </c>
      <c r="AV93" s="14">
        <v>40.721200000000003</v>
      </c>
      <c r="AW93" s="14">
        <v>47.523800000000001</v>
      </c>
      <c r="AX93" s="14">
        <v>11.576599999999999</v>
      </c>
      <c r="AY93" s="14">
        <v>4.9799999999999997E-2</v>
      </c>
      <c r="AZ93" s="14">
        <v>8.0999999999999996E-3</v>
      </c>
      <c r="BA93" s="14">
        <v>0.24</v>
      </c>
      <c r="BB93" s="14">
        <v>0.42299999999999999</v>
      </c>
      <c r="BC93" s="14">
        <v>9.5100000000000004E-2</v>
      </c>
      <c r="BD93" s="14">
        <v>0.18090000000000001</v>
      </c>
      <c r="BE93" s="14">
        <v>100.8184</v>
      </c>
      <c r="BF93" s="14">
        <f t="shared" si="4"/>
        <v>0.87977289203510678</v>
      </c>
      <c r="BG93" s="13">
        <v>5.01</v>
      </c>
      <c r="BH93" s="13">
        <v>0.87</v>
      </c>
      <c r="BK93" s="13">
        <v>1196</v>
      </c>
      <c r="BL93" s="13">
        <v>47</v>
      </c>
      <c r="BM93" s="13">
        <v>30.7</v>
      </c>
      <c r="BN93" s="13">
        <v>1.3</v>
      </c>
      <c r="BO93" s="13">
        <v>299</v>
      </c>
      <c r="BP93" s="13">
        <v>16</v>
      </c>
      <c r="BQ93" s="13">
        <v>758</v>
      </c>
      <c r="BR93" s="13">
        <v>23</v>
      </c>
      <c r="BS93" s="13">
        <v>56.3</v>
      </c>
      <c r="BT93" s="13">
        <v>2.8</v>
      </c>
      <c r="BU93" s="13">
        <v>234</v>
      </c>
      <c r="BV93" s="13">
        <v>9.6</v>
      </c>
      <c r="BW93" s="13">
        <v>8.09</v>
      </c>
      <c r="BX93" s="13">
        <v>0.93</v>
      </c>
      <c r="BY93" s="13">
        <v>317</v>
      </c>
      <c r="BZ93" s="13">
        <v>13</v>
      </c>
      <c r="CA93" s="13">
        <v>21.3</v>
      </c>
      <c r="CB93" s="13">
        <v>1.5</v>
      </c>
      <c r="CC93" s="13">
        <v>127.7</v>
      </c>
      <c r="CD93" s="13">
        <v>6.9</v>
      </c>
      <c r="CE93" s="13">
        <v>11.01</v>
      </c>
      <c r="CF93" s="13">
        <v>0.76</v>
      </c>
      <c r="CG93" s="13">
        <v>7.0000000000000007E-2</v>
      </c>
      <c r="CH93" s="13">
        <v>4.2000000000000003E-2</v>
      </c>
      <c r="CI93" s="13">
        <v>102.2</v>
      </c>
      <c r="CJ93" s="13">
        <v>8.3000000000000007</v>
      </c>
      <c r="CK93" s="13">
        <v>10.87</v>
      </c>
      <c r="CL93" s="13">
        <v>0.86</v>
      </c>
      <c r="CM93" s="13">
        <v>28</v>
      </c>
      <c r="CN93" s="13">
        <v>1.5</v>
      </c>
      <c r="CO93" s="13">
        <v>4.08</v>
      </c>
      <c r="CP93" s="13">
        <v>0.44</v>
      </c>
      <c r="CQ93" s="13">
        <v>18.899999999999999</v>
      </c>
      <c r="CR93" s="13">
        <v>1.9</v>
      </c>
      <c r="CS93" s="13">
        <v>5.83</v>
      </c>
      <c r="CT93" s="13">
        <v>0.79</v>
      </c>
      <c r="CU93" s="13">
        <v>1.68</v>
      </c>
      <c r="CV93" s="13">
        <v>0.37</v>
      </c>
      <c r="CW93" s="13">
        <v>5.4</v>
      </c>
      <c r="CX93" s="13">
        <v>1.1000000000000001</v>
      </c>
      <c r="CY93" s="13">
        <v>0.73</v>
      </c>
      <c r="CZ93" s="13">
        <v>0.16</v>
      </c>
      <c r="DA93" s="13">
        <v>4.4000000000000004</v>
      </c>
      <c r="DB93" s="13">
        <v>0.68</v>
      </c>
      <c r="DC93" s="13">
        <v>1.04</v>
      </c>
      <c r="DD93" s="13">
        <v>0.19</v>
      </c>
      <c r="DE93" s="13">
        <v>2.25</v>
      </c>
      <c r="DF93" s="13">
        <v>0.56999999999999995</v>
      </c>
      <c r="DG93" s="13">
        <v>0.29399999999999998</v>
      </c>
      <c r="DH93" s="13">
        <v>6.3E-2</v>
      </c>
      <c r="DI93" s="13">
        <v>2.04</v>
      </c>
      <c r="DJ93" s="13">
        <v>0.47</v>
      </c>
      <c r="DK93" s="13">
        <v>0.23899999999999999</v>
      </c>
      <c r="DL93" s="13">
        <v>9.6000000000000002E-2</v>
      </c>
      <c r="DM93" s="13">
        <v>3.77</v>
      </c>
      <c r="DN93" s="13">
        <v>0.78</v>
      </c>
      <c r="DO93" s="13">
        <v>0.76</v>
      </c>
      <c r="DP93" s="13">
        <v>0.17</v>
      </c>
      <c r="DQ93" s="13">
        <v>1.07</v>
      </c>
      <c r="DR93" s="13">
        <v>0.35</v>
      </c>
      <c r="DS93" s="13">
        <v>0.73</v>
      </c>
      <c r="DT93" s="13">
        <v>0.1</v>
      </c>
      <c r="DU93" s="13">
        <v>0.3</v>
      </c>
      <c r="DV93" s="13">
        <v>0.1</v>
      </c>
      <c r="DW93" s="13">
        <v>126</v>
      </c>
      <c r="DX93" s="134">
        <v>-9.2100000000000009</v>
      </c>
      <c r="DY93" s="130">
        <v>48.929000000000002</v>
      </c>
      <c r="DZ93" s="130">
        <v>2.3610000000000002</v>
      </c>
      <c r="EA93" s="130">
        <v>11.117000000000001</v>
      </c>
      <c r="EB93" s="130">
        <v>1.7130000000000001</v>
      </c>
      <c r="EC93" s="130">
        <v>9.7929999999999993</v>
      </c>
      <c r="ED93" s="130">
        <v>0.376</v>
      </c>
      <c r="EE93" s="130">
        <v>12.557</v>
      </c>
      <c r="EF93" s="130">
        <v>10.159000000000001</v>
      </c>
      <c r="EG93" s="130">
        <v>1.8879999999999999</v>
      </c>
      <c r="EH93" s="130">
        <v>0.40300000000000002</v>
      </c>
      <c r="EI93" s="130">
        <v>0.23799999999999999</v>
      </c>
      <c r="EJ93" s="130">
        <v>0</v>
      </c>
      <c r="EK93" s="130">
        <v>11.335000000000001</v>
      </c>
      <c r="EL93" s="130">
        <v>11.33</v>
      </c>
    </row>
    <row r="94" spans="1:142" x14ac:dyDescent="0.3">
      <c r="A94" s="5" t="s">
        <v>136</v>
      </c>
      <c r="B94" s="5">
        <v>40</v>
      </c>
      <c r="C94" s="5">
        <v>919</v>
      </c>
      <c r="D94" t="s">
        <v>226</v>
      </c>
      <c r="F94" s="22">
        <v>21.128</v>
      </c>
      <c r="G94" s="3">
        <v>87.2</v>
      </c>
      <c r="H94" s="3">
        <v>3.6</v>
      </c>
      <c r="I94" s="3">
        <v>111.5</v>
      </c>
      <c r="J94" s="3">
        <v>6.8</v>
      </c>
      <c r="K94" s="4">
        <v>0.91</v>
      </c>
      <c r="L94" s="4">
        <v>0.32</v>
      </c>
      <c r="M94" s="4">
        <v>0.13</v>
      </c>
      <c r="N94" s="4">
        <v>0.19</v>
      </c>
      <c r="O94" s="4">
        <v>0.1</v>
      </c>
      <c r="P94" s="4">
        <v>4.2999999999999997E-2</v>
      </c>
      <c r="Q94" s="4">
        <v>1.69</v>
      </c>
      <c r="R94" s="4">
        <v>0.19</v>
      </c>
      <c r="S94" s="4"/>
      <c r="T94" s="4"/>
      <c r="U94" s="4">
        <v>0.219</v>
      </c>
      <c r="V94" s="4">
        <v>5.6000000000000001E-2</v>
      </c>
      <c r="W94" s="4">
        <v>3.5999999999999997E-2</v>
      </c>
      <c r="X94" s="4">
        <v>0.02</v>
      </c>
      <c r="Y94" s="4"/>
      <c r="Z94" s="4"/>
      <c r="AA94" s="38"/>
      <c r="AB94" s="38"/>
      <c r="AC94" s="38"/>
      <c r="AD94" s="38"/>
      <c r="AE94" s="38"/>
      <c r="AG94" s="14">
        <v>2.2656000000000001</v>
      </c>
      <c r="AH94" s="14">
        <v>13.2204</v>
      </c>
      <c r="AI94" s="14">
        <v>0.47820000000000001</v>
      </c>
      <c r="AJ94" s="14">
        <v>11.214399999999999</v>
      </c>
      <c r="AK94" s="14">
        <v>0.54359999999999997</v>
      </c>
      <c r="AL94" s="14">
        <v>2.8639999999999999</v>
      </c>
      <c r="AM94" s="14">
        <v>50.637500000000003</v>
      </c>
      <c r="AN94" s="14">
        <v>8.7331000000000003</v>
      </c>
      <c r="AO94" s="14">
        <v>9.6033000000000008</v>
      </c>
      <c r="AP94" s="14">
        <v>0.31840000000000002</v>
      </c>
      <c r="AQ94" s="14">
        <f t="shared" si="5"/>
        <v>0.19296969696969699</v>
      </c>
      <c r="AR94" s="14">
        <v>0.30659999999999998</v>
      </c>
      <c r="AS94" s="14">
        <v>2.3699999999999999E-2</v>
      </c>
      <c r="AT94" s="14">
        <f t="shared" si="6"/>
        <v>2.0608695652173915E-2</v>
      </c>
      <c r="AU94" s="14">
        <v>100.2088</v>
      </c>
      <c r="AV94" s="14">
        <v>41.113399999999999</v>
      </c>
      <c r="AW94" s="14">
        <v>47.7226</v>
      </c>
      <c r="AX94" s="14">
        <v>11.202500000000001</v>
      </c>
      <c r="AY94" s="14">
        <v>5.9400000000000001E-2</v>
      </c>
      <c r="AZ94" s="14">
        <v>1.6199999999999999E-2</v>
      </c>
      <c r="BA94" s="14">
        <v>0.2248</v>
      </c>
      <c r="BB94" s="14">
        <v>0.41760000000000003</v>
      </c>
      <c r="BC94" s="14">
        <v>0.1043</v>
      </c>
      <c r="BD94" s="14">
        <v>0.1615</v>
      </c>
      <c r="BE94" s="14">
        <v>101.0223</v>
      </c>
      <c r="BF94" s="14">
        <f t="shared" si="4"/>
        <v>0.883634207378312</v>
      </c>
      <c r="BG94" s="13">
        <v>4.16</v>
      </c>
      <c r="BH94" s="13">
        <v>0.55000000000000004</v>
      </c>
      <c r="BI94" s="13">
        <v>0.61</v>
      </c>
      <c r="BJ94" s="13">
        <v>0.57999999999999996</v>
      </c>
      <c r="BK94" s="13">
        <v>2162</v>
      </c>
      <c r="BL94" s="13">
        <v>71</v>
      </c>
      <c r="BM94" s="13">
        <v>30.3</v>
      </c>
      <c r="BN94" s="13">
        <v>1.2</v>
      </c>
      <c r="BO94" s="13">
        <v>292.5</v>
      </c>
      <c r="BP94" s="13">
        <v>7.9</v>
      </c>
      <c r="BQ94" s="13">
        <v>520</v>
      </c>
      <c r="BR94" s="13">
        <v>20</v>
      </c>
      <c r="BS94" s="13">
        <v>47</v>
      </c>
      <c r="BT94" s="13">
        <v>2.1</v>
      </c>
      <c r="BU94" s="13">
        <v>205</v>
      </c>
      <c r="BV94" s="13">
        <v>10</v>
      </c>
      <c r="BW94" s="13">
        <v>10.119999999999999</v>
      </c>
      <c r="BX94" s="13">
        <v>0.73</v>
      </c>
      <c r="BY94" s="13">
        <v>438</v>
      </c>
      <c r="BZ94" s="13">
        <v>15</v>
      </c>
      <c r="CA94" s="13">
        <v>25</v>
      </c>
      <c r="CB94" s="13">
        <v>1</v>
      </c>
      <c r="CC94" s="13">
        <v>162.80000000000001</v>
      </c>
      <c r="CD94" s="13">
        <v>4.7</v>
      </c>
      <c r="CE94" s="13">
        <v>17.5</v>
      </c>
      <c r="CF94" s="13">
        <v>1.1000000000000001</v>
      </c>
      <c r="CG94" s="13">
        <v>9.7000000000000003E-2</v>
      </c>
      <c r="CH94" s="13">
        <v>3.5999999999999997E-2</v>
      </c>
      <c r="CI94" s="13">
        <v>133.4</v>
      </c>
      <c r="CJ94" s="13">
        <v>7.1</v>
      </c>
      <c r="CK94" s="13">
        <v>15.93</v>
      </c>
      <c r="CL94" s="13">
        <v>0.78</v>
      </c>
      <c r="CM94" s="13">
        <v>38.9</v>
      </c>
      <c r="CN94" s="13">
        <v>1.8</v>
      </c>
      <c r="CO94" s="13">
        <v>5.42</v>
      </c>
      <c r="CP94" s="13">
        <v>0.38</v>
      </c>
      <c r="CQ94" s="13">
        <v>25.6</v>
      </c>
      <c r="CR94" s="13">
        <v>2.2000000000000002</v>
      </c>
      <c r="CS94" s="13">
        <v>5.85</v>
      </c>
      <c r="CT94" s="13">
        <v>0.91</v>
      </c>
      <c r="CU94" s="13">
        <v>1.82</v>
      </c>
      <c r="CV94" s="13">
        <v>0.23</v>
      </c>
      <c r="CW94" s="13">
        <v>5.88</v>
      </c>
      <c r="CX94" s="13">
        <v>0.67</v>
      </c>
      <c r="CY94" s="13">
        <v>0.81799999999999995</v>
      </c>
      <c r="CZ94" s="13">
        <v>9.7000000000000003E-2</v>
      </c>
      <c r="DA94" s="13">
        <v>4.82</v>
      </c>
      <c r="DB94" s="13">
        <v>0.56999999999999995</v>
      </c>
      <c r="DC94" s="13">
        <v>0.91</v>
      </c>
      <c r="DD94" s="13">
        <v>0.12</v>
      </c>
      <c r="DE94" s="13">
        <v>2.5299999999999998</v>
      </c>
      <c r="DF94" s="13">
        <v>0.31</v>
      </c>
      <c r="DG94" s="13">
        <v>0.32</v>
      </c>
      <c r="DH94" s="13">
        <v>6.2E-2</v>
      </c>
      <c r="DI94" s="13">
        <v>2.46</v>
      </c>
      <c r="DJ94" s="13">
        <v>0.35</v>
      </c>
      <c r="DK94" s="13">
        <v>0.26</v>
      </c>
      <c r="DL94" s="13">
        <v>5.7000000000000002E-2</v>
      </c>
      <c r="DM94" s="13">
        <v>4.7300000000000004</v>
      </c>
      <c r="DN94" s="13">
        <v>0.82</v>
      </c>
      <c r="DO94" s="13">
        <v>1.04</v>
      </c>
      <c r="DP94" s="13">
        <v>0.15</v>
      </c>
      <c r="DQ94" s="13">
        <v>1.1200000000000001</v>
      </c>
      <c r="DR94" s="13">
        <v>0.24</v>
      </c>
      <c r="DS94" s="13">
        <v>1.05</v>
      </c>
      <c r="DT94" s="13">
        <v>0.13</v>
      </c>
      <c r="DU94" s="13">
        <v>0.44</v>
      </c>
      <c r="DV94" s="13">
        <v>0.11</v>
      </c>
      <c r="DW94" s="13">
        <v>129</v>
      </c>
      <c r="DX94" s="134">
        <v>-16.059999999999999</v>
      </c>
      <c r="DY94" s="130">
        <v>48.628</v>
      </c>
      <c r="DZ94" s="130">
        <v>2.4359999999999999</v>
      </c>
      <c r="EA94" s="130">
        <v>11.243</v>
      </c>
      <c r="EB94" s="130">
        <v>1.694</v>
      </c>
      <c r="EC94" s="130">
        <v>9.8089999999999993</v>
      </c>
      <c r="ED94" s="130">
        <v>0.316</v>
      </c>
      <c r="EE94" s="130">
        <v>13.023</v>
      </c>
      <c r="EF94" s="130">
        <v>9.6300000000000008</v>
      </c>
      <c r="EG94" s="130">
        <v>1.927</v>
      </c>
      <c r="EH94" s="130">
        <v>0.46200000000000002</v>
      </c>
      <c r="EI94" s="130">
        <v>0.40699999999999997</v>
      </c>
      <c r="EJ94" s="130">
        <v>0</v>
      </c>
      <c r="EK94" s="130">
        <v>11.334</v>
      </c>
      <c r="EL94" s="130">
        <v>11.33</v>
      </c>
    </row>
    <row r="95" spans="1:142" x14ac:dyDescent="0.3">
      <c r="A95" s="5" t="s">
        <v>136</v>
      </c>
      <c r="B95" s="5">
        <v>40</v>
      </c>
      <c r="C95" s="5">
        <v>919</v>
      </c>
      <c r="D95" t="s">
        <v>227</v>
      </c>
      <c r="F95" s="22">
        <v>14.087</v>
      </c>
      <c r="G95" s="3">
        <v>141</v>
      </c>
      <c r="H95" s="3">
        <v>7.5</v>
      </c>
      <c r="I95" s="3">
        <v>107.3</v>
      </c>
      <c r="J95" s="3">
        <v>9.8000000000000007</v>
      </c>
      <c r="K95" s="4">
        <v>0.48</v>
      </c>
      <c r="L95" s="4">
        <v>0.22</v>
      </c>
      <c r="M95" s="4">
        <v>0.16</v>
      </c>
      <c r="N95" s="4">
        <v>0.23</v>
      </c>
      <c r="O95" s="4">
        <v>0.113</v>
      </c>
      <c r="P95" s="4">
        <v>5.6000000000000001E-2</v>
      </c>
      <c r="Q95" s="4">
        <v>1.62</v>
      </c>
      <c r="R95" s="4">
        <v>0.22</v>
      </c>
      <c r="S95" s="4"/>
      <c r="T95" s="4"/>
      <c r="U95" s="4">
        <v>0.11600000000000001</v>
      </c>
      <c r="V95" s="4">
        <v>5.1999999999999998E-2</v>
      </c>
      <c r="W95" s="4">
        <v>2.1999999999999999E-2</v>
      </c>
      <c r="X95" s="4">
        <v>1.4E-2</v>
      </c>
      <c r="Y95" s="4">
        <v>1.4999999999999999E-2</v>
      </c>
      <c r="Z95" s="4">
        <v>1.0999999999999999E-2</v>
      </c>
      <c r="AA95" s="38"/>
      <c r="AB95" s="38"/>
      <c r="AC95" s="38"/>
      <c r="AD95" s="38"/>
      <c r="AE95" s="38"/>
      <c r="AG95" s="14">
        <v>2.0023</v>
      </c>
      <c r="AH95" s="14">
        <v>12.6647</v>
      </c>
      <c r="AI95" s="14">
        <v>0.24690000000000001</v>
      </c>
      <c r="AJ95" s="14">
        <v>11.3436</v>
      </c>
      <c r="AK95" s="14">
        <v>0.39629999999999999</v>
      </c>
      <c r="AL95" s="14">
        <v>2.3115999999999999</v>
      </c>
      <c r="AM95" s="14">
        <v>50.0032</v>
      </c>
      <c r="AN95" s="14">
        <v>8.3251000000000008</v>
      </c>
      <c r="AO95" s="14">
        <v>10.3072</v>
      </c>
      <c r="AP95" s="14">
        <v>0.35920000000000002</v>
      </c>
      <c r="AQ95" s="14">
        <f t="shared" si="5"/>
        <v>0.21769696969696972</v>
      </c>
      <c r="AR95" s="14">
        <v>0.28749999999999998</v>
      </c>
      <c r="AS95" s="14">
        <v>1.9900000000000001E-2</v>
      </c>
      <c r="AT95" s="14">
        <f t="shared" si="6"/>
        <v>1.730434782608696E-2</v>
      </c>
      <c r="AU95" s="14">
        <v>98.267399999999995</v>
      </c>
      <c r="AV95" s="14">
        <v>40.735799999999998</v>
      </c>
      <c r="AW95" s="14">
        <v>47.518500000000003</v>
      </c>
      <c r="AX95" s="14">
        <v>11.1273</v>
      </c>
      <c r="AY95" s="14">
        <v>5.0299999999999997E-2</v>
      </c>
      <c r="AZ95" s="14">
        <v>3.3999999999999998E-3</v>
      </c>
      <c r="BA95" s="14">
        <v>0.245</v>
      </c>
      <c r="BB95" s="14">
        <v>0.42270000000000002</v>
      </c>
      <c r="BC95" s="14">
        <v>0.12590000000000001</v>
      </c>
      <c r="BD95" s="14">
        <v>0.14960000000000001</v>
      </c>
      <c r="BE95" s="14">
        <v>100.3785</v>
      </c>
      <c r="BF95" s="14">
        <f t="shared" si="4"/>
        <v>0.88388583479695093</v>
      </c>
      <c r="BG95" s="13">
        <v>5.57</v>
      </c>
      <c r="BH95" s="13">
        <v>0.98</v>
      </c>
      <c r="BI95" s="13">
        <v>0.48</v>
      </c>
      <c r="BJ95" s="13">
        <v>0.67</v>
      </c>
      <c r="BK95" s="13">
        <v>1135</v>
      </c>
      <c r="BL95" s="13">
        <v>51</v>
      </c>
      <c r="BM95" s="13">
        <v>32.9</v>
      </c>
      <c r="BN95" s="13">
        <v>2</v>
      </c>
      <c r="BO95" s="13">
        <v>307</v>
      </c>
      <c r="BP95" s="13">
        <v>16</v>
      </c>
      <c r="BQ95" s="13">
        <v>476</v>
      </c>
      <c r="BR95" s="13">
        <v>20</v>
      </c>
      <c r="BS95" s="13">
        <v>51.4</v>
      </c>
      <c r="BT95" s="13">
        <v>2.2999999999999998</v>
      </c>
      <c r="BU95" s="13">
        <v>199</v>
      </c>
      <c r="BV95" s="13">
        <v>10</v>
      </c>
      <c r="BW95" s="13">
        <v>7.57</v>
      </c>
      <c r="BX95" s="13">
        <v>0.84</v>
      </c>
      <c r="BY95" s="13">
        <v>314</v>
      </c>
      <c r="BZ95" s="13">
        <v>14</v>
      </c>
      <c r="CA95" s="13">
        <v>21.6</v>
      </c>
      <c r="CB95" s="13">
        <v>1.3</v>
      </c>
      <c r="CC95" s="13">
        <v>120.2</v>
      </c>
      <c r="CD95" s="13">
        <v>6.2</v>
      </c>
      <c r="CE95" s="13">
        <v>11.18</v>
      </c>
      <c r="CF95" s="13">
        <v>0.65</v>
      </c>
      <c r="CG95" s="13">
        <v>6.4000000000000001E-2</v>
      </c>
      <c r="CH95" s="13">
        <v>3.5999999999999997E-2</v>
      </c>
      <c r="CI95" s="13">
        <v>100.1</v>
      </c>
      <c r="CJ95" s="13">
        <v>7</v>
      </c>
      <c r="CK95" s="13">
        <v>10.9</v>
      </c>
      <c r="CL95" s="13">
        <v>1.1000000000000001</v>
      </c>
      <c r="CM95" s="13">
        <v>27.3</v>
      </c>
      <c r="CN95" s="13">
        <v>1.5</v>
      </c>
      <c r="CO95" s="13">
        <v>3.45</v>
      </c>
      <c r="CP95" s="13">
        <v>0.4</v>
      </c>
      <c r="CQ95" s="13">
        <v>15.7</v>
      </c>
      <c r="CR95" s="13">
        <v>1.5</v>
      </c>
      <c r="CS95" s="13">
        <v>5.0199999999999996</v>
      </c>
      <c r="CT95" s="13">
        <v>0.84</v>
      </c>
      <c r="CU95" s="13">
        <v>1.71</v>
      </c>
      <c r="CV95" s="13">
        <v>0.33</v>
      </c>
      <c r="CW95" s="13">
        <v>5.13</v>
      </c>
      <c r="CX95" s="13">
        <v>0.76</v>
      </c>
      <c r="CY95" s="13">
        <v>0.73</v>
      </c>
      <c r="CZ95" s="13">
        <v>0.15</v>
      </c>
      <c r="DA95" s="13">
        <v>4.22</v>
      </c>
      <c r="DB95" s="13">
        <v>0.82</v>
      </c>
      <c r="DC95" s="13">
        <v>0.82</v>
      </c>
      <c r="DD95" s="13">
        <v>0.14000000000000001</v>
      </c>
      <c r="DE95" s="13">
        <v>2.2400000000000002</v>
      </c>
      <c r="DF95" s="13">
        <v>0.38</v>
      </c>
      <c r="DG95" s="13">
        <v>0.31900000000000001</v>
      </c>
      <c r="DH95" s="13">
        <v>7.0999999999999994E-2</v>
      </c>
      <c r="DI95" s="13">
        <v>1.86</v>
      </c>
      <c r="DJ95" s="13">
        <v>0.53</v>
      </c>
      <c r="DK95" s="13">
        <v>0.29899999999999999</v>
      </c>
      <c r="DL95" s="13">
        <v>7.5999999999999998E-2</v>
      </c>
      <c r="DM95" s="13">
        <v>3.6</v>
      </c>
      <c r="DN95" s="13">
        <v>0.81</v>
      </c>
      <c r="DO95" s="13">
        <v>0.71</v>
      </c>
      <c r="DP95" s="13">
        <v>0.19</v>
      </c>
      <c r="DQ95" s="13">
        <v>1.06</v>
      </c>
      <c r="DR95" s="13">
        <v>0.34</v>
      </c>
      <c r="DS95" s="13">
        <v>0.72</v>
      </c>
      <c r="DT95" s="13">
        <v>0.15</v>
      </c>
      <c r="DU95" s="13">
        <v>0.27400000000000002</v>
      </c>
      <c r="DV95" s="13">
        <v>9.9000000000000005E-2</v>
      </c>
      <c r="DW95" s="13">
        <v>132</v>
      </c>
      <c r="DX95" s="134">
        <v>-15.69</v>
      </c>
      <c r="DY95" s="130">
        <v>49.124000000000002</v>
      </c>
      <c r="DZ95" s="130">
        <v>2.0179999999999998</v>
      </c>
      <c r="EA95" s="130">
        <v>11.058999999999999</v>
      </c>
      <c r="EB95" s="130">
        <v>1.6890000000000001</v>
      </c>
      <c r="EC95" s="130">
        <v>9.8130000000000006</v>
      </c>
      <c r="ED95" s="130">
        <v>0.35599999999999998</v>
      </c>
      <c r="EE95" s="130">
        <v>13.199</v>
      </c>
      <c r="EF95" s="130">
        <v>9.9960000000000004</v>
      </c>
      <c r="EG95" s="130">
        <v>1.748</v>
      </c>
      <c r="EH95" s="130">
        <v>0.34599999999999997</v>
      </c>
      <c r="EI95" s="130">
        <v>0.216</v>
      </c>
      <c r="EJ95" s="130">
        <v>0</v>
      </c>
      <c r="EK95" s="130">
        <v>11.333</v>
      </c>
      <c r="EL95" s="130">
        <v>11.33</v>
      </c>
    </row>
    <row r="96" spans="1:142" x14ac:dyDescent="0.3">
      <c r="A96" s="5" t="s">
        <v>136</v>
      </c>
      <c r="B96" s="5">
        <v>40</v>
      </c>
      <c r="C96" s="5">
        <v>919</v>
      </c>
      <c r="D96" t="s">
        <v>228</v>
      </c>
      <c r="F96" s="22">
        <v>19.388999999999999</v>
      </c>
      <c r="G96" s="3">
        <v>109</v>
      </c>
      <c r="H96" s="3">
        <v>4.9000000000000004</v>
      </c>
      <c r="I96" s="3">
        <v>123.2</v>
      </c>
      <c r="J96" s="3">
        <v>8.6</v>
      </c>
      <c r="K96" s="4">
        <v>0.77</v>
      </c>
      <c r="L96" s="4">
        <v>0.25</v>
      </c>
      <c r="M96" s="4">
        <v>0.28000000000000003</v>
      </c>
      <c r="N96" s="4">
        <v>0.24</v>
      </c>
      <c r="O96" s="4">
        <v>8.5999999999999993E-2</v>
      </c>
      <c r="P96" s="4">
        <v>4.2999999999999997E-2</v>
      </c>
      <c r="Q96" s="4">
        <v>1.47</v>
      </c>
      <c r="R96" s="4">
        <v>0.15</v>
      </c>
      <c r="S96" s="4"/>
      <c r="T96" s="4"/>
      <c r="U96" s="4">
        <v>0.17599999999999999</v>
      </c>
      <c r="V96" s="4">
        <v>4.5999999999999999E-2</v>
      </c>
      <c r="W96" s="4"/>
      <c r="X96" s="4"/>
      <c r="Y96" s="4">
        <v>1.9199999999999998E-2</v>
      </c>
      <c r="Z96" s="4">
        <v>9.7999999999999997E-3</v>
      </c>
      <c r="AA96" s="38"/>
      <c r="AB96" s="38"/>
      <c r="AC96" s="38"/>
      <c r="AD96" s="38"/>
      <c r="AE96" s="38"/>
      <c r="AG96" s="14">
        <v>1.9366000000000001</v>
      </c>
      <c r="AH96" s="14">
        <v>12.8887</v>
      </c>
      <c r="AI96" s="14">
        <v>0.2697</v>
      </c>
      <c r="AJ96" s="14">
        <v>11.488899999999999</v>
      </c>
      <c r="AK96" s="14">
        <v>0.48970000000000002</v>
      </c>
      <c r="AL96" s="14">
        <v>2.7317</v>
      </c>
      <c r="AM96" s="14">
        <v>49.046100000000003</v>
      </c>
      <c r="AN96" s="14">
        <v>8.2563999999999993</v>
      </c>
      <c r="AO96" s="14">
        <v>11.0947</v>
      </c>
      <c r="AP96" s="14">
        <v>0.39419999999999999</v>
      </c>
      <c r="AQ96" s="14">
        <f t="shared" si="5"/>
        <v>0.23890909090909093</v>
      </c>
      <c r="AR96" s="14">
        <v>0.27200000000000002</v>
      </c>
      <c r="AS96" s="14">
        <v>2.01E-2</v>
      </c>
      <c r="AT96" s="14">
        <f t="shared" si="6"/>
        <v>1.7478260869565217E-2</v>
      </c>
      <c r="AU96" s="14">
        <v>98.8887</v>
      </c>
      <c r="AV96" s="14">
        <v>41.048299999999998</v>
      </c>
      <c r="AW96" s="14">
        <v>47.793300000000002</v>
      </c>
      <c r="AX96" s="14">
        <v>11.3901</v>
      </c>
      <c r="AY96" s="14">
        <v>5.2600000000000001E-2</v>
      </c>
      <c r="AZ96" s="14">
        <v>1.47E-2</v>
      </c>
      <c r="BA96" s="14">
        <v>0.24490000000000001</v>
      </c>
      <c r="BB96" s="14">
        <v>0.41720000000000002</v>
      </c>
      <c r="BC96" s="14">
        <v>0.1022</v>
      </c>
      <c r="BD96" s="14">
        <v>0.1648</v>
      </c>
      <c r="BE96" s="14">
        <v>101.2281</v>
      </c>
      <c r="BF96" s="14">
        <f t="shared" si="4"/>
        <v>0.88206970593002465</v>
      </c>
      <c r="BG96" s="13">
        <v>4.3</v>
      </c>
      <c r="BH96" s="13">
        <v>0.89</v>
      </c>
      <c r="BI96" s="13">
        <v>1.3</v>
      </c>
      <c r="BJ96" s="13">
        <v>1.2</v>
      </c>
      <c r="BK96" s="13">
        <v>1286</v>
      </c>
      <c r="BL96" s="13">
        <v>38</v>
      </c>
      <c r="BM96" s="13">
        <v>32.299999999999997</v>
      </c>
      <c r="BN96" s="13">
        <v>1.4</v>
      </c>
      <c r="BO96" s="13">
        <v>315</v>
      </c>
      <c r="BP96" s="13">
        <v>14</v>
      </c>
      <c r="BQ96" s="13">
        <v>604</v>
      </c>
      <c r="BR96" s="13">
        <v>29</v>
      </c>
      <c r="BS96" s="13">
        <v>47.2</v>
      </c>
      <c r="BT96" s="13">
        <v>2.5</v>
      </c>
      <c r="BU96" s="13">
        <v>137.80000000000001</v>
      </c>
      <c r="BV96" s="13">
        <v>8.1999999999999993</v>
      </c>
      <c r="BW96" s="13">
        <v>9.0399999999999991</v>
      </c>
      <c r="BX96" s="13">
        <v>0.68</v>
      </c>
      <c r="BY96" s="13">
        <v>352</v>
      </c>
      <c r="BZ96" s="13">
        <v>16</v>
      </c>
      <c r="CA96" s="13">
        <v>22.8</v>
      </c>
      <c r="CB96" s="13">
        <v>1.3</v>
      </c>
      <c r="CC96" s="13">
        <v>135.80000000000001</v>
      </c>
      <c r="CD96" s="13">
        <v>7.1</v>
      </c>
      <c r="CE96" s="13">
        <v>16.100000000000001</v>
      </c>
      <c r="CF96" s="13">
        <v>1.1000000000000001</v>
      </c>
      <c r="CG96" s="13">
        <v>0.105</v>
      </c>
      <c r="CH96" s="13">
        <v>3.5000000000000003E-2</v>
      </c>
      <c r="CI96" s="13">
        <v>124.7</v>
      </c>
      <c r="CJ96" s="13">
        <v>9.1999999999999993</v>
      </c>
      <c r="CK96" s="13">
        <v>13.13</v>
      </c>
      <c r="CL96" s="13">
        <v>0.7</v>
      </c>
      <c r="CM96" s="13">
        <v>32.6</v>
      </c>
      <c r="CN96" s="13">
        <v>1.6</v>
      </c>
      <c r="CO96" s="13">
        <v>4.29</v>
      </c>
      <c r="CP96" s="13">
        <v>0.31</v>
      </c>
      <c r="CQ96" s="13">
        <v>19.100000000000001</v>
      </c>
      <c r="CR96" s="13">
        <v>1.8</v>
      </c>
      <c r="CS96" s="13">
        <v>5.21</v>
      </c>
      <c r="CT96" s="13">
        <v>0.67</v>
      </c>
      <c r="CU96" s="13">
        <v>1.62</v>
      </c>
      <c r="CV96" s="13">
        <v>0.21</v>
      </c>
      <c r="CW96" s="13">
        <v>4.92</v>
      </c>
      <c r="CX96" s="13">
        <v>0.59</v>
      </c>
      <c r="CY96" s="13">
        <v>0.77100000000000002</v>
      </c>
      <c r="CZ96" s="13">
        <v>9.8000000000000004E-2</v>
      </c>
      <c r="DA96" s="13">
        <v>4.72</v>
      </c>
      <c r="DB96" s="13">
        <v>0.54</v>
      </c>
      <c r="DC96" s="13">
        <v>0.97</v>
      </c>
      <c r="DD96" s="13">
        <v>0.13</v>
      </c>
      <c r="DE96" s="13">
        <v>2.71</v>
      </c>
      <c r="DF96" s="13">
        <v>0.5</v>
      </c>
      <c r="DG96" s="13">
        <v>0.27100000000000002</v>
      </c>
      <c r="DH96" s="13">
        <v>6.8000000000000005E-2</v>
      </c>
      <c r="DI96" s="13">
        <v>2.14</v>
      </c>
      <c r="DJ96" s="13">
        <v>0.46</v>
      </c>
      <c r="DK96" s="13">
        <v>0.26400000000000001</v>
      </c>
      <c r="DL96" s="13">
        <v>8.4000000000000005E-2</v>
      </c>
      <c r="DM96" s="13">
        <v>3.69</v>
      </c>
      <c r="DN96" s="13">
        <v>0.75</v>
      </c>
      <c r="DO96" s="13">
        <v>0.79</v>
      </c>
      <c r="DP96" s="13">
        <v>0.15</v>
      </c>
      <c r="DQ96" s="13">
        <v>1.34</v>
      </c>
      <c r="DR96" s="13">
        <v>0.24</v>
      </c>
      <c r="DS96" s="13">
        <v>1</v>
      </c>
      <c r="DT96" s="13">
        <v>0.16</v>
      </c>
      <c r="DU96" s="13">
        <v>0.38</v>
      </c>
      <c r="DV96" s="13">
        <v>0.1</v>
      </c>
      <c r="DW96" s="13">
        <v>135</v>
      </c>
      <c r="DX96" s="134">
        <v>-13.22</v>
      </c>
      <c r="DY96" s="130">
        <v>48.323999999999998</v>
      </c>
      <c r="DZ96" s="130">
        <v>2.4289999999999998</v>
      </c>
      <c r="EA96" s="130">
        <v>11.461</v>
      </c>
      <c r="EB96" s="130">
        <v>1.6950000000000001</v>
      </c>
      <c r="EC96" s="130">
        <v>9.8070000000000004</v>
      </c>
      <c r="ED96" s="130">
        <v>0.38600000000000001</v>
      </c>
      <c r="EE96" s="130">
        <v>12.76</v>
      </c>
      <c r="EF96" s="130">
        <v>10.295999999999999</v>
      </c>
      <c r="EG96" s="130">
        <v>1.722</v>
      </c>
      <c r="EH96" s="130">
        <v>0.435</v>
      </c>
      <c r="EI96" s="130">
        <v>0.24</v>
      </c>
      <c r="EJ96" s="130">
        <v>0</v>
      </c>
      <c r="EK96" s="130">
        <v>11.332000000000001</v>
      </c>
      <c r="EL96" s="130">
        <v>11.33</v>
      </c>
    </row>
    <row r="97" spans="1:142" x14ac:dyDescent="0.3">
      <c r="A97" s="5" t="s">
        <v>136</v>
      </c>
      <c r="B97" s="5">
        <v>40</v>
      </c>
      <c r="C97" s="5">
        <v>919</v>
      </c>
      <c r="D97" t="s">
        <v>229</v>
      </c>
      <c r="E97" t="s">
        <v>433</v>
      </c>
      <c r="F97" s="22">
        <v>20.567</v>
      </c>
      <c r="G97" s="3">
        <v>105.3</v>
      </c>
      <c r="H97" s="3">
        <v>4.0999999999999996</v>
      </c>
      <c r="I97" s="3">
        <v>113.5</v>
      </c>
      <c r="J97" s="3">
        <v>7.2</v>
      </c>
      <c r="K97" s="4">
        <v>0.84</v>
      </c>
      <c r="L97" s="4">
        <v>0.2</v>
      </c>
      <c r="M97" s="4"/>
      <c r="N97" s="4"/>
      <c r="O97" s="4">
        <v>7.9000000000000001E-2</v>
      </c>
      <c r="P97" s="4">
        <v>4.2000000000000003E-2</v>
      </c>
      <c r="Q97" s="4">
        <v>1.57</v>
      </c>
      <c r="R97" s="4">
        <v>0.23</v>
      </c>
      <c r="S97" s="4"/>
      <c r="T97" s="4"/>
      <c r="U97" s="4">
        <v>0.20399999999999999</v>
      </c>
      <c r="V97" s="4">
        <v>5.8000000000000003E-2</v>
      </c>
      <c r="W97" s="4">
        <v>2.8000000000000001E-2</v>
      </c>
      <c r="X97" s="4">
        <v>1.0999999999999999E-2</v>
      </c>
      <c r="Y97" s="4"/>
      <c r="Z97" s="4"/>
      <c r="AA97" s="38"/>
      <c r="AB97" s="38"/>
      <c r="AC97" s="38"/>
      <c r="AD97" s="38"/>
      <c r="AE97" s="38"/>
      <c r="AG97" s="14">
        <v>2.1337999999999999</v>
      </c>
      <c r="AH97" s="14">
        <v>13.130100000000001</v>
      </c>
      <c r="AI97" s="14">
        <v>0.3301</v>
      </c>
      <c r="AJ97" s="14">
        <v>11.1875</v>
      </c>
      <c r="AK97" s="14">
        <v>0.4859</v>
      </c>
      <c r="AL97" s="14">
        <v>2.5406</v>
      </c>
      <c r="AM97" s="14">
        <v>50.357900000000001</v>
      </c>
      <c r="AN97" s="14">
        <v>7.4847000000000001</v>
      </c>
      <c r="AO97" s="14">
        <v>10.103</v>
      </c>
      <c r="AP97" s="14">
        <v>0.34200000000000003</v>
      </c>
      <c r="AQ97" s="14">
        <f t="shared" si="5"/>
        <v>0.2072727272727273</v>
      </c>
      <c r="AR97" s="14">
        <v>0.27860000000000001</v>
      </c>
      <c r="AS97" s="14">
        <v>1.84E-2</v>
      </c>
      <c r="AT97" s="14">
        <f t="shared" si="6"/>
        <v>1.6E-2</v>
      </c>
      <c r="AU97" s="14">
        <v>98.392499999999998</v>
      </c>
      <c r="AV97" s="14">
        <v>40.588500000000003</v>
      </c>
      <c r="AW97" s="14">
        <v>47.177300000000002</v>
      </c>
      <c r="AX97" s="14">
        <v>11.143599999999999</v>
      </c>
      <c r="AY97" s="14">
        <v>5.57E-2</v>
      </c>
      <c r="AZ97" s="14">
        <v>1.2200000000000001E-2</v>
      </c>
      <c r="BA97" s="14">
        <v>0.2336</v>
      </c>
      <c r="BB97" s="14">
        <v>0.44750000000000001</v>
      </c>
      <c r="BC97" s="14">
        <v>9.9199999999999997E-2</v>
      </c>
      <c r="BD97" s="14">
        <v>0.16009999999999999</v>
      </c>
      <c r="BE97" s="14">
        <v>99.917699999999996</v>
      </c>
      <c r="BF97" s="14">
        <f t="shared" ref="BF97:BF108" si="7">(AW97/40.3044)/(AW97/40.3044+AX97/71.844)</f>
        <v>0.88299304641346865</v>
      </c>
      <c r="BG97" s="13">
        <v>4.3499999999999996</v>
      </c>
      <c r="BH97" s="13">
        <v>0.51</v>
      </c>
      <c r="BI97" s="13">
        <v>0.28000000000000003</v>
      </c>
      <c r="BJ97" s="13">
        <v>0.39</v>
      </c>
      <c r="BK97" s="13">
        <v>1595</v>
      </c>
      <c r="BL97" s="13">
        <v>52</v>
      </c>
      <c r="BM97" s="13">
        <v>31.7</v>
      </c>
      <c r="BN97" s="13">
        <v>1.3</v>
      </c>
      <c r="BO97" s="13">
        <v>307</v>
      </c>
      <c r="BP97" s="13">
        <v>13</v>
      </c>
      <c r="BQ97" s="13">
        <v>532</v>
      </c>
      <c r="BR97" s="13">
        <v>24</v>
      </c>
      <c r="BS97" s="13">
        <v>45.1</v>
      </c>
      <c r="BT97" s="13">
        <v>2.1</v>
      </c>
      <c r="BU97" s="13">
        <v>130.1</v>
      </c>
      <c r="BV97" s="13">
        <v>6.9</v>
      </c>
      <c r="BW97" s="13">
        <v>10.4</v>
      </c>
      <c r="BX97" s="13">
        <v>0.73</v>
      </c>
      <c r="BY97" s="13">
        <v>375</v>
      </c>
      <c r="BZ97" s="13">
        <v>17</v>
      </c>
      <c r="CA97" s="13">
        <v>21.9</v>
      </c>
      <c r="CB97" s="13">
        <v>1.1000000000000001</v>
      </c>
      <c r="CC97" s="13">
        <v>135.4</v>
      </c>
      <c r="CD97" s="13">
        <v>6.3</v>
      </c>
      <c r="CE97" s="13">
        <v>14.01</v>
      </c>
      <c r="CF97" s="13">
        <v>0.79</v>
      </c>
      <c r="CG97" s="13">
        <v>0.08</v>
      </c>
      <c r="CH97" s="13">
        <v>2.9000000000000001E-2</v>
      </c>
      <c r="CI97" s="13">
        <v>123.3</v>
      </c>
      <c r="CJ97" s="13">
        <v>8.6999999999999993</v>
      </c>
      <c r="CK97" s="13">
        <v>12.38</v>
      </c>
      <c r="CL97" s="13">
        <v>0.68</v>
      </c>
      <c r="CM97" s="13">
        <v>30</v>
      </c>
      <c r="CN97" s="13">
        <v>1.4</v>
      </c>
      <c r="CO97" s="13">
        <v>4.3099999999999996</v>
      </c>
      <c r="CP97" s="13">
        <v>0.28999999999999998</v>
      </c>
      <c r="CQ97" s="13">
        <v>19.3</v>
      </c>
      <c r="CR97" s="13">
        <v>1.3</v>
      </c>
      <c r="CS97" s="13">
        <v>4.32</v>
      </c>
      <c r="CT97" s="13">
        <v>0.57999999999999996</v>
      </c>
      <c r="CU97" s="13">
        <v>1.97</v>
      </c>
      <c r="CV97" s="13">
        <v>0.24</v>
      </c>
      <c r="CW97" s="13">
        <v>4.79</v>
      </c>
      <c r="CX97" s="13">
        <v>0.61</v>
      </c>
      <c r="CY97" s="13">
        <v>0.85399999999999998</v>
      </c>
      <c r="CZ97" s="13">
        <v>9.5000000000000001E-2</v>
      </c>
      <c r="DA97" s="13">
        <v>4.3</v>
      </c>
      <c r="DB97" s="13">
        <v>0.44</v>
      </c>
      <c r="DC97" s="13">
        <v>0.92</v>
      </c>
      <c r="DD97" s="13">
        <v>0.12</v>
      </c>
      <c r="DE97" s="13">
        <v>2.14</v>
      </c>
      <c r="DF97" s="13">
        <v>0.28000000000000003</v>
      </c>
      <c r="DG97" s="13">
        <v>0.26100000000000001</v>
      </c>
      <c r="DH97" s="13">
        <v>5.7000000000000002E-2</v>
      </c>
      <c r="DI97" s="13">
        <v>1.6</v>
      </c>
      <c r="DJ97" s="13">
        <v>0.28999999999999998</v>
      </c>
      <c r="DK97" s="13">
        <v>0.215</v>
      </c>
      <c r="DL97" s="13">
        <v>4.1000000000000002E-2</v>
      </c>
      <c r="DM97" s="13">
        <v>3.86</v>
      </c>
      <c r="DN97" s="13">
        <v>0.5</v>
      </c>
      <c r="DO97" s="13">
        <v>0.88</v>
      </c>
      <c r="DP97" s="13">
        <v>0.15</v>
      </c>
      <c r="DQ97" s="13">
        <v>1.22</v>
      </c>
      <c r="DR97" s="13">
        <v>0.24</v>
      </c>
      <c r="DS97" s="13">
        <v>0.97</v>
      </c>
      <c r="DT97" s="13">
        <v>0.12</v>
      </c>
      <c r="DU97" s="13">
        <v>0.30399999999999999</v>
      </c>
      <c r="DV97" s="13">
        <v>7.9000000000000001E-2</v>
      </c>
      <c r="DW97" s="13">
        <v>138</v>
      </c>
      <c r="DX97" s="134">
        <v>-18.32</v>
      </c>
      <c r="DY97" s="130">
        <v>49.131999999999998</v>
      </c>
      <c r="DZ97" s="130">
        <v>2.1640000000000001</v>
      </c>
      <c r="EA97" s="130">
        <v>11.186</v>
      </c>
      <c r="EB97" s="130">
        <v>1.6779999999999999</v>
      </c>
      <c r="EC97" s="130">
        <v>9.8209999999999997</v>
      </c>
      <c r="ED97" s="130">
        <v>0.33900000000000002</v>
      </c>
      <c r="EE97" s="130">
        <v>13.103999999999999</v>
      </c>
      <c r="EF97" s="130">
        <v>9.6349999999999998</v>
      </c>
      <c r="EG97" s="130">
        <v>1.8180000000000001</v>
      </c>
      <c r="EH97" s="130">
        <v>0.41399999999999998</v>
      </c>
      <c r="EI97" s="130">
        <v>0.28100000000000003</v>
      </c>
      <c r="EJ97" s="130">
        <v>0</v>
      </c>
      <c r="EK97" s="130">
        <v>11.331</v>
      </c>
      <c r="EL97" s="130">
        <v>11.33</v>
      </c>
    </row>
    <row r="98" spans="1:142" x14ac:dyDescent="0.3">
      <c r="A98" s="5" t="s">
        <v>136</v>
      </c>
      <c r="B98" s="5">
        <v>40</v>
      </c>
      <c r="C98" s="5">
        <v>919</v>
      </c>
      <c r="D98" t="s">
        <v>230</v>
      </c>
      <c r="F98" s="22">
        <v>21.085000000000001</v>
      </c>
      <c r="G98" s="3">
        <v>153.5</v>
      </c>
      <c r="H98" s="3">
        <v>5.9</v>
      </c>
      <c r="I98" s="3">
        <v>109.2</v>
      </c>
      <c r="J98" s="3">
        <v>6.2</v>
      </c>
      <c r="K98" s="4">
        <v>1.1000000000000001</v>
      </c>
      <c r="L98" s="4">
        <v>0.26</v>
      </c>
      <c r="M98" s="4"/>
      <c r="N98" s="4"/>
      <c r="O98" s="4">
        <v>9.7000000000000003E-2</v>
      </c>
      <c r="P98" s="4">
        <v>5.0999999999999997E-2</v>
      </c>
      <c r="Q98" s="4">
        <v>1.64</v>
      </c>
      <c r="R98" s="4">
        <v>0.28000000000000003</v>
      </c>
      <c r="S98" s="4"/>
      <c r="T98" s="4"/>
      <c r="U98" s="4">
        <v>0.17299999999999999</v>
      </c>
      <c r="V98" s="4">
        <v>4.5999999999999999E-2</v>
      </c>
      <c r="W98" s="4">
        <v>2.0899999999999998E-2</v>
      </c>
      <c r="X98" s="4">
        <v>9.7000000000000003E-3</v>
      </c>
      <c r="Y98" s="4">
        <v>1.9E-2</v>
      </c>
      <c r="Z98" s="4">
        <v>1.0999999999999999E-2</v>
      </c>
      <c r="AA98" s="38"/>
      <c r="AB98" s="38"/>
      <c r="AC98" s="38"/>
      <c r="AD98" s="38"/>
      <c r="AE98" s="38"/>
      <c r="AG98" s="14">
        <v>2.105</v>
      </c>
      <c r="AH98" s="14">
        <v>13.1098</v>
      </c>
      <c r="AI98" s="14">
        <v>0.2782</v>
      </c>
      <c r="AJ98" s="14">
        <v>11.240399999999999</v>
      </c>
      <c r="AK98" s="14">
        <v>0.48449999999999999</v>
      </c>
      <c r="AL98" s="14">
        <v>2.6656</v>
      </c>
      <c r="AM98" s="14">
        <v>49.418500000000002</v>
      </c>
      <c r="AN98" s="14">
        <v>7.5220000000000002</v>
      </c>
      <c r="AO98" s="14">
        <v>10.611599999999999</v>
      </c>
      <c r="AP98" s="14">
        <v>0.39439999999999997</v>
      </c>
      <c r="AQ98" s="14">
        <f t="shared" si="5"/>
        <v>0.23903030303030304</v>
      </c>
      <c r="AR98" s="14">
        <v>0.25269999999999998</v>
      </c>
      <c r="AS98" s="14">
        <v>1.17E-2</v>
      </c>
      <c r="AT98" s="14">
        <f t="shared" si="6"/>
        <v>1.0173913043478262E-2</v>
      </c>
      <c r="AU98" s="14">
        <v>98.094399999999993</v>
      </c>
      <c r="AV98" s="14">
        <v>40.9407</v>
      </c>
      <c r="AW98" s="14">
        <v>47.5017</v>
      </c>
      <c r="AX98" s="14">
        <v>11.0198</v>
      </c>
      <c r="AY98" s="14">
        <v>5.8599999999999999E-2</v>
      </c>
      <c r="AZ98" s="14">
        <v>1.9599999999999999E-2</v>
      </c>
      <c r="BA98" s="14">
        <v>0.23680000000000001</v>
      </c>
      <c r="BB98" s="14">
        <v>0.4355</v>
      </c>
      <c r="BC98" s="14">
        <v>0.1076</v>
      </c>
      <c r="BD98" s="14">
        <v>0.13519999999999999</v>
      </c>
      <c r="BE98" s="14">
        <v>100.4555</v>
      </c>
      <c r="BF98" s="14">
        <f t="shared" si="7"/>
        <v>0.88484243847954402</v>
      </c>
      <c r="BG98" s="13">
        <v>5.13</v>
      </c>
      <c r="BH98" s="13">
        <v>0.96</v>
      </c>
      <c r="BK98" s="13">
        <v>1254</v>
      </c>
      <c r="BL98" s="13">
        <v>48</v>
      </c>
      <c r="BM98" s="13">
        <v>32.9</v>
      </c>
      <c r="BN98" s="13">
        <v>1.5</v>
      </c>
      <c r="BO98" s="13">
        <v>332</v>
      </c>
      <c r="BP98" s="13">
        <v>15</v>
      </c>
      <c r="BQ98" s="13">
        <v>540</v>
      </c>
      <c r="BR98" s="13">
        <v>27</v>
      </c>
      <c r="BS98" s="13">
        <v>48.4</v>
      </c>
      <c r="BT98" s="13">
        <v>2.5</v>
      </c>
      <c r="BU98" s="13">
        <v>151.19999999999999</v>
      </c>
      <c r="BV98" s="13">
        <v>7.8</v>
      </c>
      <c r="BW98" s="13">
        <v>9.56</v>
      </c>
      <c r="BX98" s="13">
        <v>0.57999999999999996</v>
      </c>
      <c r="BY98" s="13">
        <v>368</v>
      </c>
      <c r="BZ98" s="13">
        <v>14</v>
      </c>
      <c r="CA98" s="13">
        <v>23.2</v>
      </c>
      <c r="CB98" s="13">
        <v>1.1000000000000001</v>
      </c>
      <c r="CC98" s="13">
        <v>144.30000000000001</v>
      </c>
      <c r="CD98" s="13">
        <v>7.2</v>
      </c>
      <c r="CE98" s="13">
        <v>14.3</v>
      </c>
      <c r="CF98" s="13">
        <v>0.94</v>
      </c>
      <c r="CG98" s="13">
        <v>6.3E-2</v>
      </c>
      <c r="CH98" s="13">
        <v>2.3E-2</v>
      </c>
      <c r="CI98" s="13">
        <v>117.1</v>
      </c>
      <c r="CJ98" s="13">
        <v>6.8</v>
      </c>
      <c r="CK98" s="13">
        <v>13</v>
      </c>
      <c r="CL98" s="13">
        <v>0.71</v>
      </c>
      <c r="CM98" s="13">
        <v>31.6</v>
      </c>
      <c r="CN98" s="13">
        <v>1.3</v>
      </c>
      <c r="CO98" s="13">
        <v>4.1100000000000003</v>
      </c>
      <c r="CP98" s="13">
        <v>0.32</v>
      </c>
      <c r="CQ98" s="13">
        <v>19.8</v>
      </c>
      <c r="CR98" s="13">
        <v>2</v>
      </c>
      <c r="CS98" s="13">
        <v>5.61</v>
      </c>
      <c r="CT98" s="13">
        <v>0.56000000000000005</v>
      </c>
      <c r="CU98" s="13">
        <v>1.61</v>
      </c>
      <c r="CV98" s="13">
        <v>0.2</v>
      </c>
      <c r="CW98" s="13">
        <v>4.62</v>
      </c>
      <c r="CX98" s="13">
        <v>0.74</v>
      </c>
      <c r="CY98" s="13">
        <v>0.68</v>
      </c>
      <c r="CZ98" s="13">
        <v>0.11</v>
      </c>
      <c r="DA98" s="13">
        <v>4.8600000000000003</v>
      </c>
      <c r="DB98" s="13">
        <v>0.55000000000000004</v>
      </c>
      <c r="DC98" s="13">
        <v>0.95</v>
      </c>
      <c r="DD98" s="13">
        <v>0.13</v>
      </c>
      <c r="DE98" s="13">
        <v>2.3199999999999998</v>
      </c>
      <c r="DF98" s="13">
        <v>0.4</v>
      </c>
      <c r="DG98" s="13">
        <v>0.28699999999999998</v>
      </c>
      <c r="DH98" s="13">
        <v>6.0999999999999999E-2</v>
      </c>
      <c r="DI98" s="13">
        <v>2.09</v>
      </c>
      <c r="DJ98" s="13">
        <v>0.51</v>
      </c>
      <c r="DK98" s="13">
        <v>0.28499999999999998</v>
      </c>
      <c r="DL98" s="13">
        <v>6.5000000000000002E-2</v>
      </c>
      <c r="DM98" s="13">
        <v>3.86</v>
      </c>
      <c r="DN98" s="13">
        <v>0.67</v>
      </c>
      <c r="DO98" s="13">
        <v>0.88</v>
      </c>
      <c r="DP98" s="13">
        <v>0.16</v>
      </c>
      <c r="DQ98" s="13">
        <v>1.22</v>
      </c>
      <c r="DR98" s="13">
        <v>0.3</v>
      </c>
      <c r="DS98" s="13">
        <v>0.91</v>
      </c>
      <c r="DT98" s="13">
        <v>0.18</v>
      </c>
      <c r="DU98" s="13">
        <v>0.33600000000000002</v>
      </c>
      <c r="DV98" s="13">
        <v>7.9000000000000001E-2</v>
      </c>
      <c r="DW98" s="13">
        <v>141</v>
      </c>
      <c r="DX98" s="134">
        <v>-17.39</v>
      </c>
      <c r="DY98" s="130">
        <v>48.613</v>
      </c>
      <c r="DZ98" s="130">
        <v>2.2999999999999998</v>
      </c>
      <c r="EA98" s="130">
        <v>11.311999999999999</v>
      </c>
      <c r="EB98" s="130">
        <v>1.6859999999999999</v>
      </c>
      <c r="EC98" s="130">
        <v>9.8179999999999996</v>
      </c>
      <c r="ED98" s="130">
        <v>0.38400000000000001</v>
      </c>
      <c r="EE98" s="130">
        <v>13.183999999999999</v>
      </c>
      <c r="EF98" s="130">
        <v>9.798</v>
      </c>
      <c r="EG98" s="130">
        <v>1.8160000000000001</v>
      </c>
      <c r="EH98" s="130">
        <v>0.41799999999999998</v>
      </c>
      <c r="EI98" s="130">
        <v>0.24</v>
      </c>
      <c r="EJ98" s="130">
        <v>0</v>
      </c>
      <c r="EK98" s="130">
        <v>11.334</v>
      </c>
      <c r="EL98" s="130">
        <v>11.33</v>
      </c>
    </row>
    <row r="99" spans="1:142" x14ac:dyDescent="0.3">
      <c r="A99" s="5" t="s">
        <v>136</v>
      </c>
      <c r="B99" s="5">
        <v>40</v>
      </c>
      <c r="C99" s="5">
        <v>916</v>
      </c>
      <c r="D99" t="s">
        <v>231</v>
      </c>
      <c r="F99" s="22">
        <v>17.986000000000001</v>
      </c>
      <c r="G99" s="3">
        <v>139.5</v>
      </c>
      <c r="H99" s="3">
        <v>5.7</v>
      </c>
      <c r="I99" s="3">
        <v>131.80000000000001</v>
      </c>
      <c r="J99" s="3">
        <v>8.1</v>
      </c>
      <c r="K99" s="4">
        <v>0.76</v>
      </c>
      <c r="L99" s="4">
        <v>0.3</v>
      </c>
      <c r="M99" s="4"/>
      <c r="N99" s="4"/>
      <c r="O99" s="4">
        <v>0.1</v>
      </c>
      <c r="P99" s="4">
        <v>3.7999999999999999E-2</v>
      </c>
      <c r="Q99" s="4">
        <v>1.74</v>
      </c>
      <c r="R99" s="4">
        <v>0.2</v>
      </c>
      <c r="S99" s="4"/>
      <c r="T99" s="4"/>
      <c r="U99" s="4">
        <v>0.25700000000000001</v>
      </c>
      <c r="V99" s="4">
        <v>6.8000000000000005E-2</v>
      </c>
      <c r="W99" s="4">
        <v>2.7E-2</v>
      </c>
      <c r="X99" s="4">
        <v>1.4999999999999999E-2</v>
      </c>
      <c r="Y99" s="4"/>
      <c r="Z99" s="4"/>
      <c r="AA99" s="38"/>
      <c r="AB99" s="38"/>
      <c r="AC99" s="38"/>
      <c r="AD99" s="38"/>
      <c r="AE99" s="38"/>
      <c r="AG99" s="14">
        <v>2.3359000000000001</v>
      </c>
      <c r="AH99" s="14">
        <v>13.424899999999999</v>
      </c>
      <c r="AI99" s="14">
        <v>0.2437</v>
      </c>
      <c r="AJ99" s="14">
        <v>11.444100000000001</v>
      </c>
      <c r="AK99" s="14">
        <v>0.50529999999999997</v>
      </c>
      <c r="AL99" s="14">
        <v>2.6956000000000002</v>
      </c>
      <c r="AM99" s="14">
        <v>48.793500000000002</v>
      </c>
      <c r="AN99" s="14">
        <v>6.3155000000000001</v>
      </c>
      <c r="AO99" s="14">
        <v>10.716100000000001</v>
      </c>
      <c r="AP99" s="14">
        <v>0.36940000000000001</v>
      </c>
      <c r="AQ99" s="14">
        <f t="shared" si="5"/>
        <v>0.2238787878787879</v>
      </c>
      <c r="AR99" s="14">
        <v>0.28460000000000002</v>
      </c>
      <c r="AS99" s="14">
        <v>1.9900000000000001E-2</v>
      </c>
      <c r="AT99" s="14">
        <f t="shared" si="6"/>
        <v>1.730434782608696E-2</v>
      </c>
      <c r="AU99" s="14">
        <v>97.148600000000002</v>
      </c>
      <c r="AV99" s="14">
        <v>40.508200000000002</v>
      </c>
      <c r="AW99" s="14">
        <v>44.181600000000003</v>
      </c>
      <c r="AX99" s="14">
        <v>17.129100000000001</v>
      </c>
      <c r="AY99" s="14">
        <v>3.1E-2</v>
      </c>
      <c r="AZ99" s="14">
        <v>1.24E-2</v>
      </c>
      <c r="BA99" s="14">
        <v>0.27210000000000001</v>
      </c>
      <c r="BB99" s="14">
        <v>0.23050000000000001</v>
      </c>
      <c r="BC99" s="14">
        <v>5.5300000000000002E-2</v>
      </c>
      <c r="BD99" s="14">
        <v>0.22439999999999999</v>
      </c>
      <c r="BE99" s="14">
        <v>102.64449999999999</v>
      </c>
      <c r="BF99" s="14">
        <f t="shared" si="7"/>
        <v>0.82135665508243128</v>
      </c>
      <c r="BG99" s="13">
        <v>6.2</v>
      </c>
      <c r="BH99" s="13">
        <v>1</v>
      </c>
      <c r="BI99" s="13">
        <v>0.36</v>
      </c>
      <c r="BJ99" s="13">
        <v>0.51</v>
      </c>
      <c r="BK99" s="13">
        <v>1265</v>
      </c>
      <c r="BL99" s="13">
        <v>52</v>
      </c>
      <c r="BM99" s="13">
        <v>32</v>
      </c>
      <c r="BN99" s="13">
        <v>1.7</v>
      </c>
      <c r="BO99" s="13">
        <v>326</v>
      </c>
      <c r="BP99" s="13">
        <v>15</v>
      </c>
      <c r="BQ99" s="13">
        <v>257</v>
      </c>
      <c r="BR99" s="13">
        <v>14</v>
      </c>
      <c r="BS99" s="13">
        <v>43.9</v>
      </c>
      <c r="BT99" s="13">
        <v>2.5</v>
      </c>
      <c r="BU99" s="13">
        <v>85.7</v>
      </c>
      <c r="BV99" s="13">
        <v>5</v>
      </c>
      <c r="BW99" s="13">
        <v>10.45</v>
      </c>
      <c r="BX99" s="13">
        <v>0.96</v>
      </c>
      <c r="BY99" s="13">
        <v>377</v>
      </c>
      <c r="BZ99" s="13">
        <v>16</v>
      </c>
      <c r="CA99" s="13">
        <v>24.3</v>
      </c>
      <c r="CB99" s="13">
        <v>1</v>
      </c>
      <c r="CC99" s="13">
        <v>149.5</v>
      </c>
      <c r="CD99" s="13">
        <v>5.6</v>
      </c>
      <c r="CE99" s="13">
        <v>15.05</v>
      </c>
      <c r="CF99" s="13">
        <v>0.82</v>
      </c>
      <c r="CG99" s="13">
        <v>6.2E-2</v>
      </c>
      <c r="CH99" s="13">
        <v>3.2000000000000001E-2</v>
      </c>
      <c r="CI99" s="13">
        <v>125.4</v>
      </c>
      <c r="CJ99" s="13">
        <v>6.6</v>
      </c>
      <c r="CK99" s="13">
        <v>13.38</v>
      </c>
      <c r="CL99" s="13">
        <v>0.99</v>
      </c>
      <c r="CM99" s="13">
        <v>34.299999999999997</v>
      </c>
      <c r="CN99" s="13">
        <v>1.8</v>
      </c>
      <c r="CO99" s="13">
        <v>4.4400000000000004</v>
      </c>
      <c r="CP99" s="13">
        <v>0.38</v>
      </c>
      <c r="CQ99" s="13">
        <v>20.399999999999999</v>
      </c>
      <c r="CR99" s="13">
        <v>1.8</v>
      </c>
      <c r="CS99" s="13">
        <v>5.75</v>
      </c>
      <c r="CT99" s="13">
        <v>0.8</v>
      </c>
      <c r="CU99" s="13">
        <v>2.1800000000000002</v>
      </c>
      <c r="CV99" s="13">
        <v>0.32</v>
      </c>
      <c r="CW99" s="13">
        <v>5.28</v>
      </c>
      <c r="CX99" s="13">
        <v>0.75</v>
      </c>
      <c r="CY99" s="13">
        <v>0.77</v>
      </c>
      <c r="CZ99" s="13">
        <v>8.8999999999999996E-2</v>
      </c>
      <c r="DA99" s="13">
        <v>5.3</v>
      </c>
      <c r="DB99" s="13">
        <v>0.63</v>
      </c>
      <c r="DC99" s="13">
        <v>0.96</v>
      </c>
      <c r="DD99" s="13">
        <v>0.15</v>
      </c>
      <c r="DE99" s="13">
        <v>2.16</v>
      </c>
      <c r="DF99" s="13">
        <v>0.3</v>
      </c>
      <c r="DG99" s="13">
        <v>0.28499999999999998</v>
      </c>
      <c r="DH99" s="13">
        <v>7.1999999999999995E-2</v>
      </c>
      <c r="DI99" s="13">
        <v>2.27</v>
      </c>
      <c r="DJ99" s="13">
        <v>0.5</v>
      </c>
      <c r="DK99" s="13">
        <v>0.27200000000000002</v>
      </c>
      <c r="DL99" s="13">
        <v>0.06</v>
      </c>
      <c r="DM99" s="13">
        <v>3.46</v>
      </c>
      <c r="DN99" s="13">
        <v>0.79</v>
      </c>
      <c r="DO99" s="13">
        <v>0.84</v>
      </c>
      <c r="DP99" s="13">
        <v>0.14000000000000001</v>
      </c>
      <c r="DQ99" s="13">
        <v>1.3</v>
      </c>
      <c r="DR99" s="13">
        <v>0.24</v>
      </c>
      <c r="DS99" s="13">
        <v>0.95</v>
      </c>
      <c r="DT99" s="13">
        <v>0.17</v>
      </c>
      <c r="DU99" s="13">
        <v>0.41099999999999998</v>
      </c>
      <c r="DV99" s="13">
        <v>9.9000000000000005E-2</v>
      </c>
      <c r="DW99" s="13">
        <v>144</v>
      </c>
      <c r="DX99" s="134">
        <v>-4.74</v>
      </c>
      <c r="DY99" s="130">
        <v>49.530999999999999</v>
      </c>
      <c r="DZ99" s="130">
        <v>2.6379999999999999</v>
      </c>
      <c r="EA99" s="130">
        <v>13.137</v>
      </c>
      <c r="EB99" s="130">
        <v>1.7170000000000001</v>
      </c>
      <c r="EC99" s="130">
        <v>9.798</v>
      </c>
      <c r="ED99" s="130">
        <v>0.38600000000000001</v>
      </c>
      <c r="EE99" s="130">
        <v>8.0559999999999992</v>
      </c>
      <c r="EF99" s="130">
        <v>11.228999999999999</v>
      </c>
      <c r="EG99" s="130">
        <v>2.286</v>
      </c>
      <c r="EH99" s="130">
        <v>0.49399999999999999</v>
      </c>
      <c r="EI99" s="130">
        <v>0.23799999999999999</v>
      </c>
      <c r="EJ99" s="130">
        <v>0</v>
      </c>
      <c r="EK99" s="130">
        <v>11.343</v>
      </c>
      <c r="EL99" s="130">
        <v>11.33</v>
      </c>
    </row>
    <row r="100" spans="1:142" x14ac:dyDescent="0.3">
      <c r="A100" s="5" t="s">
        <v>136</v>
      </c>
      <c r="B100" s="5">
        <v>40</v>
      </c>
      <c r="C100" s="5">
        <v>916</v>
      </c>
      <c r="D100" t="s">
        <v>232</v>
      </c>
      <c r="F100" s="22">
        <v>10.289</v>
      </c>
      <c r="G100" s="3">
        <v>86.5</v>
      </c>
      <c r="H100" s="3">
        <v>5.0999999999999996</v>
      </c>
      <c r="I100" s="3">
        <v>146</v>
      </c>
      <c r="J100" s="3">
        <v>10</v>
      </c>
      <c r="K100" s="4">
        <v>0.88</v>
      </c>
      <c r="L100" s="4">
        <v>0.4</v>
      </c>
      <c r="M100" s="4"/>
      <c r="N100" s="4"/>
      <c r="O100" s="4">
        <v>0.06</v>
      </c>
      <c r="P100" s="4">
        <v>4.9000000000000002E-2</v>
      </c>
      <c r="Q100" s="4">
        <v>1.56</v>
      </c>
      <c r="R100" s="4">
        <v>0.26</v>
      </c>
      <c r="S100" s="4"/>
      <c r="T100" s="4"/>
      <c r="U100" s="4">
        <v>0.159</v>
      </c>
      <c r="V100" s="4">
        <v>6.8000000000000005E-2</v>
      </c>
      <c r="W100" s="4">
        <v>1.7000000000000001E-2</v>
      </c>
      <c r="X100" s="4">
        <v>1.6E-2</v>
      </c>
      <c r="Y100" s="4"/>
      <c r="Z100" s="4"/>
      <c r="AA100" s="38"/>
      <c r="AB100" s="38"/>
      <c r="AC100" s="38"/>
      <c r="AD100" s="38"/>
      <c r="AE100" s="38"/>
      <c r="AG100" s="14">
        <v>2.2004000000000001</v>
      </c>
      <c r="AH100" s="14">
        <v>13.1196</v>
      </c>
      <c r="AI100" s="14">
        <v>0.313</v>
      </c>
      <c r="AJ100" s="14">
        <v>11.7019</v>
      </c>
      <c r="AK100" s="14">
        <v>0.49480000000000002</v>
      </c>
      <c r="AL100" s="14">
        <v>2.6913</v>
      </c>
      <c r="AM100" s="14">
        <v>50.685899999999997</v>
      </c>
      <c r="AN100" s="14">
        <v>5.8930999999999996</v>
      </c>
      <c r="AO100" s="14">
        <v>10.757</v>
      </c>
      <c r="AP100" s="14">
        <v>0.35449999999999998</v>
      </c>
      <c r="AQ100" s="14">
        <f t="shared" si="5"/>
        <v>0.21484848484848484</v>
      </c>
      <c r="AR100" s="14">
        <v>0.2888</v>
      </c>
      <c r="AS100" s="14">
        <v>1.66E-2</v>
      </c>
      <c r="AT100" s="14">
        <f t="shared" si="6"/>
        <v>1.4434782608695653E-2</v>
      </c>
      <c r="AU100" s="14">
        <v>98.516999999999996</v>
      </c>
      <c r="AV100" s="14">
        <v>40.156100000000002</v>
      </c>
      <c r="AW100" s="14">
        <v>43.506399999999999</v>
      </c>
      <c r="AX100" s="14">
        <v>17.009899999999998</v>
      </c>
      <c r="AY100" s="14">
        <v>3.3700000000000001E-2</v>
      </c>
      <c r="AZ100" s="14">
        <v>2.1100000000000001E-2</v>
      </c>
      <c r="BA100" s="14">
        <v>0.28089999999999998</v>
      </c>
      <c r="BB100" s="14">
        <v>0.21190000000000001</v>
      </c>
      <c r="BC100" s="14">
        <v>3.0200000000000001E-2</v>
      </c>
      <c r="BD100" s="14">
        <v>0.23649999999999999</v>
      </c>
      <c r="BE100" s="14">
        <v>101.4867</v>
      </c>
      <c r="BF100" s="14">
        <f t="shared" si="7"/>
        <v>0.82011827023964723</v>
      </c>
      <c r="BG100" s="13">
        <v>5.13</v>
      </c>
      <c r="BH100" s="13">
        <v>0.93</v>
      </c>
      <c r="BK100" s="13">
        <v>1293</v>
      </c>
      <c r="BL100" s="13">
        <v>41</v>
      </c>
      <c r="BM100" s="13">
        <v>33.700000000000003</v>
      </c>
      <c r="BN100" s="13">
        <v>2.9</v>
      </c>
      <c r="BO100" s="13">
        <v>323</v>
      </c>
      <c r="BP100" s="13">
        <v>19</v>
      </c>
      <c r="BQ100" s="13">
        <v>299</v>
      </c>
      <c r="BR100" s="13">
        <v>20</v>
      </c>
      <c r="BS100" s="13">
        <v>41.1</v>
      </c>
      <c r="BT100" s="13">
        <v>3.4</v>
      </c>
      <c r="BU100" s="13">
        <v>58.3</v>
      </c>
      <c r="BV100" s="13">
        <v>5.3</v>
      </c>
      <c r="BW100" s="13">
        <v>9.43</v>
      </c>
      <c r="BX100" s="13">
        <v>0.94</v>
      </c>
      <c r="BY100" s="13">
        <v>380</v>
      </c>
      <c r="BZ100" s="13">
        <v>18</v>
      </c>
      <c r="CA100" s="13">
        <v>23.8</v>
      </c>
      <c r="CB100" s="13">
        <v>1.8</v>
      </c>
      <c r="CC100" s="13">
        <v>149.80000000000001</v>
      </c>
      <c r="CD100" s="13">
        <v>9.4</v>
      </c>
      <c r="CE100" s="13">
        <v>15.4</v>
      </c>
      <c r="CF100" s="13">
        <v>1.5</v>
      </c>
      <c r="CG100" s="13">
        <v>8.5000000000000006E-2</v>
      </c>
      <c r="CH100" s="13">
        <v>4.8000000000000001E-2</v>
      </c>
      <c r="CI100" s="13">
        <v>126</v>
      </c>
      <c r="CJ100" s="13">
        <v>7.9</v>
      </c>
      <c r="CK100" s="13">
        <v>13</v>
      </c>
      <c r="CL100" s="13">
        <v>1</v>
      </c>
      <c r="CM100" s="13">
        <v>32.700000000000003</v>
      </c>
      <c r="CN100" s="13">
        <v>1.8</v>
      </c>
      <c r="CO100" s="13">
        <v>4.57</v>
      </c>
      <c r="CP100" s="13">
        <v>0.5</v>
      </c>
      <c r="CQ100" s="13">
        <v>20.9</v>
      </c>
      <c r="CR100" s="13">
        <v>2.5</v>
      </c>
      <c r="CS100" s="13">
        <v>5.2</v>
      </c>
      <c r="CT100" s="13">
        <v>1</v>
      </c>
      <c r="CU100" s="13">
        <v>1.83</v>
      </c>
      <c r="CV100" s="13">
        <v>0.32</v>
      </c>
      <c r="CW100" s="13">
        <v>4.79</v>
      </c>
      <c r="CX100" s="13">
        <v>0.93</v>
      </c>
      <c r="CY100" s="13">
        <v>0.82</v>
      </c>
      <c r="CZ100" s="13">
        <v>0.16</v>
      </c>
      <c r="DA100" s="13">
        <v>4.8099999999999996</v>
      </c>
      <c r="DB100" s="13">
        <v>0.77</v>
      </c>
      <c r="DC100" s="13">
        <v>0.95</v>
      </c>
      <c r="DD100" s="13">
        <v>0.15</v>
      </c>
      <c r="DE100" s="13">
        <v>2.21</v>
      </c>
      <c r="DF100" s="13">
        <v>0.5</v>
      </c>
      <c r="DG100" s="13">
        <v>0.28299999999999997</v>
      </c>
      <c r="DH100" s="13">
        <v>9.0999999999999998E-2</v>
      </c>
      <c r="DI100" s="13">
        <v>1.33</v>
      </c>
      <c r="DJ100" s="13">
        <v>0.34</v>
      </c>
      <c r="DK100" s="13">
        <v>0.27100000000000002</v>
      </c>
      <c r="DL100" s="13">
        <v>8.7999999999999995E-2</v>
      </c>
      <c r="DM100" s="13">
        <v>4.38</v>
      </c>
      <c r="DN100" s="13">
        <v>0.96</v>
      </c>
      <c r="DO100" s="13">
        <v>0.89</v>
      </c>
      <c r="DP100" s="13">
        <v>0.22</v>
      </c>
      <c r="DQ100" s="13">
        <v>1.1299999999999999</v>
      </c>
      <c r="DR100" s="13">
        <v>0.36</v>
      </c>
      <c r="DS100" s="13">
        <v>1.1299999999999999</v>
      </c>
      <c r="DT100" s="13">
        <v>0.22</v>
      </c>
      <c r="DU100" s="13">
        <v>0.35499999999999998</v>
      </c>
      <c r="DV100" s="13">
        <v>0.08</v>
      </c>
      <c r="DW100" s="13">
        <v>147</v>
      </c>
      <c r="DX100" s="134">
        <v>-6.58</v>
      </c>
      <c r="DY100" s="130">
        <v>50.497999999999998</v>
      </c>
      <c r="DZ100" s="130">
        <v>2.552</v>
      </c>
      <c r="EA100" s="130">
        <v>12.442</v>
      </c>
      <c r="EB100" s="130">
        <v>1.706</v>
      </c>
      <c r="EC100" s="130">
        <v>9.8019999999999996</v>
      </c>
      <c r="ED100" s="130">
        <v>0.36799999999999999</v>
      </c>
      <c r="EE100" s="130">
        <v>8.1649999999999991</v>
      </c>
      <c r="EF100" s="130">
        <v>11.14</v>
      </c>
      <c r="EG100" s="130">
        <v>2.0870000000000002</v>
      </c>
      <c r="EH100" s="130">
        <v>0.46899999999999997</v>
      </c>
      <c r="EI100" s="130">
        <v>0.29699999999999999</v>
      </c>
      <c r="EJ100" s="130">
        <v>0</v>
      </c>
      <c r="EK100" s="130">
        <v>11.337</v>
      </c>
      <c r="EL100" s="130">
        <v>11.33</v>
      </c>
    </row>
    <row r="101" spans="1:142" x14ac:dyDescent="0.3">
      <c r="A101" s="5" t="s">
        <v>136</v>
      </c>
      <c r="B101" s="5">
        <v>40</v>
      </c>
      <c r="C101" s="5">
        <v>916</v>
      </c>
      <c r="D101" t="s">
        <v>233</v>
      </c>
      <c r="F101" s="22">
        <v>15.332000000000001</v>
      </c>
      <c r="G101" s="3">
        <v>148.30000000000001</v>
      </c>
      <c r="H101" s="3">
        <v>7.2</v>
      </c>
      <c r="I101" s="3">
        <v>126.5</v>
      </c>
      <c r="J101" s="3">
        <v>7.9</v>
      </c>
      <c r="K101" s="4">
        <v>1.05</v>
      </c>
      <c r="L101" s="4">
        <v>0.33</v>
      </c>
      <c r="M101" s="4"/>
      <c r="N101" s="4"/>
      <c r="O101" s="4">
        <v>8.8999999999999996E-2</v>
      </c>
      <c r="P101" s="4">
        <v>5.1999999999999998E-2</v>
      </c>
      <c r="Q101" s="4">
        <v>1.64</v>
      </c>
      <c r="R101" s="4">
        <v>0.19</v>
      </c>
      <c r="S101" s="4"/>
      <c r="T101" s="4"/>
      <c r="U101" s="4">
        <v>0.189</v>
      </c>
      <c r="V101" s="4">
        <v>7.0999999999999994E-2</v>
      </c>
      <c r="W101" s="4">
        <v>0.04</v>
      </c>
      <c r="X101" s="4">
        <v>1.7999999999999999E-2</v>
      </c>
      <c r="Y101" s="4">
        <v>1.7100000000000001E-2</v>
      </c>
      <c r="Z101" s="4">
        <v>9.4999999999999998E-3</v>
      </c>
      <c r="AA101" s="38"/>
      <c r="AB101" s="38"/>
      <c r="AC101" s="38"/>
      <c r="AD101" s="38"/>
      <c r="AE101" s="38"/>
      <c r="AG101" s="14">
        <v>2.4117000000000002</v>
      </c>
      <c r="AH101" s="14">
        <v>13.4739</v>
      </c>
      <c r="AI101" s="14">
        <v>0.28689999999999999</v>
      </c>
      <c r="AJ101" s="14">
        <v>11.465400000000001</v>
      </c>
      <c r="AK101" s="14">
        <v>0.54679999999999995</v>
      </c>
      <c r="AL101" s="14">
        <v>2.7275999999999998</v>
      </c>
      <c r="AM101" s="14">
        <v>50.219000000000001</v>
      </c>
      <c r="AN101" s="14">
        <v>6.4992000000000001</v>
      </c>
      <c r="AO101" s="14">
        <v>10.325100000000001</v>
      </c>
      <c r="AP101" s="14">
        <v>0.32290000000000002</v>
      </c>
      <c r="AQ101" s="14">
        <f t="shared" si="5"/>
        <v>0.19569696969696973</v>
      </c>
      <c r="AR101" s="14">
        <v>0.29360000000000003</v>
      </c>
      <c r="AS101" s="14">
        <v>2.2200000000000001E-2</v>
      </c>
      <c r="AT101" s="14">
        <f t="shared" si="6"/>
        <v>1.9304347826086959E-2</v>
      </c>
      <c r="AU101" s="14">
        <v>98.594399999999993</v>
      </c>
      <c r="AV101" s="14"/>
      <c r="AW101" s="14"/>
      <c r="AX101" s="14"/>
      <c r="AY101" s="14"/>
      <c r="AZ101" s="14"/>
      <c r="BA101" s="14"/>
      <c r="BB101" s="14"/>
      <c r="BC101" s="14"/>
      <c r="BD101" s="14"/>
      <c r="BE101" s="14"/>
      <c r="BF101" s="14">
        <v>0.82</v>
      </c>
      <c r="BG101" s="13">
        <v>4.88</v>
      </c>
      <c r="BH101" s="13">
        <v>0.97</v>
      </c>
      <c r="BI101" s="13">
        <v>0.95</v>
      </c>
      <c r="BJ101" s="13">
        <v>0.78</v>
      </c>
      <c r="BK101" s="13">
        <v>1401</v>
      </c>
      <c r="BL101" s="13">
        <v>62</v>
      </c>
      <c r="BM101" s="13">
        <v>33</v>
      </c>
      <c r="BN101" s="13">
        <v>1.5</v>
      </c>
      <c r="BO101" s="13">
        <v>328</v>
      </c>
      <c r="BP101" s="13">
        <v>16</v>
      </c>
      <c r="BQ101" s="13">
        <v>267</v>
      </c>
      <c r="BR101" s="13">
        <v>17</v>
      </c>
      <c r="BS101" s="13">
        <v>43.8</v>
      </c>
      <c r="BT101" s="13">
        <v>2.7</v>
      </c>
      <c r="BU101" s="13">
        <v>92.4</v>
      </c>
      <c r="BV101" s="13">
        <v>7.1</v>
      </c>
      <c r="BW101" s="13">
        <v>10.210000000000001</v>
      </c>
      <c r="BX101" s="13">
        <v>0.91</v>
      </c>
      <c r="BY101" s="13">
        <v>392</v>
      </c>
      <c r="BZ101" s="13">
        <v>23</v>
      </c>
      <c r="CA101" s="13">
        <v>23.6</v>
      </c>
      <c r="CB101" s="13">
        <v>1.3</v>
      </c>
      <c r="CC101" s="13">
        <v>145.80000000000001</v>
      </c>
      <c r="CD101" s="13">
        <v>9.1999999999999993</v>
      </c>
      <c r="CE101" s="13">
        <v>15.5</v>
      </c>
      <c r="CF101" s="13">
        <v>0.99</v>
      </c>
      <c r="CG101" s="13">
        <v>8.1000000000000003E-2</v>
      </c>
      <c r="CH101" s="13">
        <v>3.1E-2</v>
      </c>
      <c r="CI101" s="13">
        <v>132</v>
      </c>
      <c r="CJ101" s="13">
        <v>8.3000000000000007</v>
      </c>
      <c r="CK101" s="13">
        <v>13.69</v>
      </c>
      <c r="CL101" s="13">
        <v>0.68</v>
      </c>
      <c r="CM101" s="13">
        <v>33.299999999999997</v>
      </c>
      <c r="CN101" s="13">
        <v>2</v>
      </c>
      <c r="CO101" s="13">
        <v>4.49</v>
      </c>
      <c r="CP101" s="13">
        <v>0.36</v>
      </c>
      <c r="CQ101" s="13">
        <v>22.8</v>
      </c>
      <c r="CR101" s="13">
        <v>1.9</v>
      </c>
      <c r="CS101" s="13">
        <v>5.15</v>
      </c>
      <c r="CT101" s="13">
        <v>0.87</v>
      </c>
      <c r="CU101" s="13">
        <v>1.97</v>
      </c>
      <c r="CV101" s="13">
        <v>0.33</v>
      </c>
      <c r="CW101" s="13">
        <v>5.34</v>
      </c>
      <c r="CX101" s="13">
        <v>0.62</v>
      </c>
      <c r="CY101" s="13">
        <v>0.78</v>
      </c>
      <c r="CZ101" s="13">
        <v>0.1</v>
      </c>
      <c r="DA101" s="13">
        <v>4.54</v>
      </c>
      <c r="DB101" s="13">
        <v>0.6</v>
      </c>
      <c r="DC101" s="13">
        <v>0.92</v>
      </c>
      <c r="DD101" s="13">
        <v>0.14000000000000001</v>
      </c>
      <c r="DE101" s="13">
        <v>2.2400000000000002</v>
      </c>
      <c r="DF101" s="13">
        <v>0.36</v>
      </c>
      <c r="DG101" s="13">
        <v>0.35599999999999998</v>
      </c>
      <c r="DH101" s="13">
        <v>0.08</v>
      </c>
      <c r="DI101" s="13">
        <v>2.06</v>
      </c>
      <c r="DJ101" s="13">
        <v>0.42</v>
      </c>
      <c r="DK101" s="13">
        <v>0.26800000000000002</v>
      </c>
      <c r="DL101" s="13">
        <v>6.3E-2</v>
      </c>
      <c r="DM101" s="13">
        <v>4.1399999999999997</v>
      </c>
      <c r="DN101" s="13">
        <v>0.76</v>
      </c>
      <c r="DO101" s="13">
        <v>0.83</v>
      </c>
      <c r="DP101" s="13">
        <v>0.18</v>
      </c>
      <c r="DQ101" s="13">
        <v>1.37</v>
      </c>
      <c r="DR101" s="13">
        <v>0.28999999999999998</v>
      </c>
      <c r="DS101" s="13">
        <v>1.06</v>
      </c>
      <c r="DT101" s="13">
        <v>0.16</v>
      </c>
      <c r="DU101" s="13">
        <v>0.45100000000000001</v>
      </c>
      <c r="DV101" s="13">
        <v>8.2000000000000003E-2</v>
      </c>
      <c r="DW101" s="13">
        <v>3</v>
      </c>
      <c r="DX101" s="134">
        <v>-5.49</v>
      </c>
      <c r="DY101" s="130">
        <v>50.014000000000003</v>
      </c>
      <c r="DZ101" s="130">
        <v>2.605</v>
      </c>
      <c r="EA101" s="130">
        <v>12.87</v>
      </c>
      <c r="EB101" s="130">
        <v>1.722</v>
      </c>
      <c r="EC101" s="130">
        <v>9.827</v>
      </c>
      <c r="ED101" s="130">
        <v>0.33700000000000002</v>
      </c>
      <c r="EE101" s="130">
        <v>8.0640000000000001</v>
      </c>
      <c r="EF101" s="130">
        <v>10.984</v>
      </c>
      <c r="EG101" s="130">
        <v>2.3039999999999998</v>
      </c>
      <c r="EH101" s="130">
        <v>0.52200000000000002</v>
      </c>
      <c r="EI101" s="130">
        <v>0.27400000000000002</v>
      </c>
      <c r="EJ101" s="130">
        <v>0</v>
      </c>
      <c r="EK101" s="130">
        <v>11.375999999999999</v>
      </c>
      <c r="EL101" s="130">
        <v>11.33</v>
      </c>
    </row>
    <row r="102" spans="1:142" x14ac:dyDescent="0.3">
      <c r="A102" s="5" t="s">
        <v>136</v>
      </c>
      <c r="B102" s="5">
        <v>40</v>
      </c>
      <c r="C102" s="5">
        <v>916</v>
      </c>
      <c r="D102" t="s">
        <v>234</v>
      </c>
      <c r="F102" s="22">
        <v>6.5928000000000004</v>
      </c>
      <c r="G102" s="3">
        <v>66.7</v>
      </c>
      <c r="H102" s="3">
        <v>5.3</v>
      </c>
      <c r="I102" s="3">
        <v>129.19999999999999</v>
      </c>
      <c r="J102" s="3">
        <v>9.8000000000000007</v>
      </c>
      <c r="K102" s="4">
        <v>0.87</v>
      </c>
      <c r="L102" s="4">
        <v>0.44</v>
      </c>
      <c r="M102" s="4"/>
      <c r="N102" s="4"/>
      <c r="O102" s="4">
        <v>4.8000000000000001E-2</v>
      </c>
      <c r="P102" s="4">
        <v>3.4000000000000002E-2</v>
      </c>
      <c r="Q102" s="4">
        <v>1.6</v>
      </c>
      <c r="R102" s="4">
        <v>0.28000000000000003</v>
      </c>
      <c r="S102" s="4"/>
      <c r="T102" s="4"/>
      <c r="U102" s="4">
        <v>0.13100000000000001</v>
      </c>
      <c r="V102" s="4">
        <v>8.8999999999999996E-2</v>
      </c>
      <c r="W102" s="4">
        <v>2.9000000000000001E-2</v>
      </c>
      <c r="X102" s="4">
        <v>2.1000000000000001E-2</v>
      </c>
      <c r="Y102" s="4"/>
      <c r="Z102" s="4"/>
      <c r="AA102" s="38"/>
      <c r="AB102" s="38"/>
      <c r="AC102" s="38"/>
      <c r="AD102" s="38"/>
      <c r="AE102" s="38"/>
      <c r="AG102" s="14">
        <v>2.3025000000000002</v>
      </c>
      <c r="AH102" s="14">
        <v>13.4238</v>
      </c>
      <c r="AI102" s="14">
        <v>0.2359</v>
      </c>
      <c r="AJ102" s="14">
        <v>11.9255</v>
      </c>
      <c r="AK102" s="14">
        <v>0.45469999999999999</v>
      </c>
      <c r="AL102" s="14">
        <v>2.7284999999999999</v>
      </c>
      <c r="AM102" s="14">
        <v>49.985399999999998</v>
      </c>
      <c r="AN102" s="14">
        <v>5.9443000000000001</v>
      </c>
      <c r="AO102" s="14">
        <v>10.759600000000001</v>
      </c>
      <c r="AP102" s="14">
        <v>0.34449999999999997</v>
      </c>
      <c r="AQ102" s="14">
        <f t="shared" si="5"/>
        <v>0.20878787878787877</v>
      </c>
      <c r="AR102" s="14">
        <v>0.28410000000000002</v>
      </c>
      <c r="AS102" s="14">
        <v>1.7000000000000001E-2</v>
      </c>
      <c r="AT102" s="14">
        <f t="shared" si="6"/>
        <v>1.4782608695652176E-2</v>
      </c>
      <c r="AU102" s="14">
        <v>98.405699999999996</v>
      </c>
      <c r="AV102" s="14">
        <v>40.233400000000003</v>
      </c>
      <c r="AW102" s="14">
        <v>43.841299999999997</v>
      </c>
      <c r="AX102" s="14">
        <v>17.139500000000002</v>
      </c>
      <c r="AY102" s="14">
        <v>2.8199999999999999E-2</v>
      </c>
      <c r="AZ102" s="14">
        <v>1.5100000000000001E-2</v>
      </c>
      <c r="BA102" s="14">
        <v>0.2833</v>
      </c>
      <c r="BB102" s="14">
        <v>0.218</v>
      </c>
      <c r="BC102" s="14">
        <v>4.5400000000000003E-2</v>
      </c>
      <c r="BD102" s="14">
        <v>0.25330000000000003</v>
      </c>
      <c r="BE102" s="14">
        <v>102.0575</v>
      </c>
      <c r="BF102" s="14">
        <f t="shared" si="7"/>
        <v>0.82012978098585998</v>
      </c>
      <c r="BG102" s="13">
        <v>3.8</v>
      </c>
      <c r="BH102" s="13">
        <v>0.8</v>
      </c>
      <c r="BK102" s="13">
        <v>1320</v>
      </c>
      <c r="BL102" s="13">
        <v>78</v>
      </c>
      <c r="BM102" s="13">
        <v>30.5</v>
      </c>
      <c r="BN102" s="13">
        <v>1.9</v>
      </c>
      <c r="BO102" s="13">
        <v>317</v>
      </c>
      <c r="BP102" s="13">
        <v>23</v>
      </c>
      <c r="BQ102" s="13">
        <v>262</v>
      </c>
      <c r="BR102" s="13">
        <v>20</v>
      </c>
      <c r="BS102" s="13">
        <v>34.700000000000003</v>
      </c>
      <c r="BT102" s="13">
        <v>1.8</v>
      </c>
      <c r="BU102" s="13">
        <v>38.799999999999997</v>
      </c>
      <c r="BV102" s="13">
        <v>3.3</v>
      </c>
      <c r="BW102" s="13">
        <v>8.34</v>
      </c>
      <c r="BX102" s="13">
        <v>0.77</v>
      </c>
      <c r="BY102" s="13">
        <v>368</v>
      </c>
      <c r="BZ102" s="13">
        <v>17</v>
      </c>
      <c r="CA102" s="13">
        <v>21.9</v>
      </c>
      <c r="CB102" s="13">
        <v>1.8</v>
      </c>
      <c r="CC102" s="13">
        <v>136.80000000000001</v>
      </c>
      <c r="CD102" s="13">
        <v>9.5</v>
      </c>
      <c r="CE102" s="13">
        <v>13.7</v>
      </c>
      <c r="CF102" s="13">
        <v>1.2</v>
      </c>
      <c r="CG102" s="13">
        <v>6.7000000000000004E-2</v>
      </c>
      <c r="CH102" s="13">
        <v>4.9000000000000002E-2</v>
      </c>
      <c r="CI102" s="13">
        <v>125</v>
      </c>
      <c r="CJ102" s="13">
        <v>18</v>
      </c>
      <c r="CK102" s="13">
        <v>12.8</v>
      </c>
      <c r="CL102" s="13">
        <v>1.2</v>
      </c>
      <c r="CM102" s="13">
        <v>33.799999999999997</v>
      </c>
      <c r="CN102" s="13">
        <v>2.6</v>
      </c>
      <c r="CO102" s="13">
        <v>4.3499999999999996</v>
      </c>
      <c r="CP102" s="13">
        <v>0.43</v>
      </c>
      <c r="CQ102" s="13">
        <v>19.2</v>
      </c>
      <c r="CR102" s="13">
        <v>4</v>
      </c>
      <c r="CS102" s="13">
        <v>3.93</v>
      </c>
      <c r="CT102" s="13">
        <v>0.88</v>
      </c>
      <c r="CU102" s="13">
        <v>1.87</v>
      </c>
      <c r="CV102" s="13">
        <v>0.54</v>
      </c>
      <c r="CW102" s="13">
        <v>5</v>
      </c>
      <c r="CX102" s="13">
        <v>1.1000000000000001</v>
      </c>
      <c r="CY102" s="13">
        <v>0.77</v>
      </c>
      <c r="CZ102" s="13">
        <v>0.2</v>
      </c>
      <c r="DA102" s="13">
        <v>4.68</v>
      </c>
      <c r="DB102" s="13">
        <v>0.69</v>
      </c>
      <c r="DC102" s="13">
        <v>0.93</v>
      </c>
      <c r="DD102" s="13">
        <v>0.21</v>
      </c>
      <c r="DE102" s="13">
        <v>2.31</v>
      </c>
      <c r="DF102" s="13">
        <v>0.39</v>
      </c>
      <c r="DG102" s="13">
        <v>0.28000000000000003</v>
      </c>
      <c r="DH102" s="13">
        <v>0.1</v>
      </c>
      <c r="DI102" s="13">
        <v>1.43</v>
      </c>
      <c r="DJ102" s="13">
        <v>0.48</v>
      </c>
      <c r="DK102" s="13">
        <v>0.18099999999999999</v>
      </c>
      <c r="DL102" s="13">
        <v>6.0999999999999999E-2</v>
      </c>
      <c r="DM102" s="13">
        <v>4.3</v>
      </c>
      <c r="DN102" s="13">
        <v>1.3</v>
      </c>
      <c r="DO102" s="13">
        <v>0.67</v>
      </c>
      <c r="DP102" s="13">
        <v>0.22</v>
      </c>
      <c r="DQ102" s="13">
        <v>1.4</v>
      </c>
      <c r="DR102" s="13">
        <v>0.45</v>
      </c>
      <c r="DS102" s="13">
        <v>1.1100000000000001</v>
      </c>
      <c r="DT102" s="13">
        <v>0.2</v>
      </c>
      <c r="DU102" s="13">
        <v>0.32500000000000001</v>
      </c>
      <c r="DV102" s="13">
        <v>7.2999999999999995E-2</v>
      </c>
      <c r="DW102" s="13">
        <v>6</v>
      </c>
      <c r="DX102" s="134">
        <v>-6.07</v>
      </c>
      <c r="DY102" s="130">
        <v>49.933</v>
      </c>
      <c r="DZ102" s="130">
        <v>2.6030000000000002</v>
      </c>
      <c r="EA102" s="130">
        <v>12.804</v>
      </c>
      <c r="EB102" s="130">
        <v>1.7210000000000001</v>
      </c>
      <c r="EC102" s="130">
        <v>9.7880000000000003</v>
      </c>
      <c r="ED102" s="130">
        <v>0.35899999999999999</v>
      </c>
      <c r="EE102" s="130">
        <v>8.0459999999999994</v>
      </c>
      <c r="EF102" s="130">
        <v>11.414</v>
      </c>
      <c r="EG102" s="130">
        <v>2.1960000000000002</v>
      </c>
      <c r="EH102" s="130">
        <v>0.434</v>
      </c>
      <c r="EI102" s="130">
        <v>0.22500000000000001</v>
      </c>
      <c r="EJ102" s="130">
        <v>0</v>
      </c>
      <c r="EK102" s="130">
        <v>11.337</v>
      </c>
      <c r="EL102" s="130">
        <v>11.33</v>
      </c>
    </row>
    <row r="103" spans="1:142" x14ac:dyDescent="0.3">
      <c r="A103" s="5" t="s">
        <v>236</v>
      </c>
      <c r="B103" s="5">
        <v>25</v>
      </c>
      <c r="C103" s="5">
        <v>910</v>
      </c>
      <c r="D103" t="s">
        <v>237</v>
      </c>
      <c r="F103" s="22">
        <v>5.9611999999999998</v>
      </c>
      <c r="G103" s="3">
        <v>109</v>
      </c>
      <c r="H103" s="3">
        <v>11</v>
      </c>
      <c r="I103" s="3"/>
      <c r="J103" s="3"/>
      <c r="K103" s="4">
        <v>0.56999999999999995</v>
      </c>
      <c r="L103" s="4">
        <v>0.26</v>
      </c>
      <c r="M103" s="4"/>
      <c r="N103" s="4"/>
      <c r="O103" s="4"/>
      <c r="P103" s="4"/>
      <c r="Q103" s="4">
        <v>1.52</v>
      </c>
      <c r="R103" s="4">
        <v>0.39</v>
      </c>
      <c r="S103" s="4"/>
      <c r="T103" s="4"/>
      <c r="U103" s="4">
        <v>0.10299999999999999</v>
      </c>
      <c r="V103" s="4">
        <v>0.06</v>
      </c>
      <c r="W103" s="4"/>
      <c r="X103" s="4"/>
      <c r="Y103" s="4"/>
      <c r="Z103" s="4"/>
      <c r="AA103" s="38"/>
      <c r="AB103" s="38"/>
      <c r="AC103" s="38"/>
      <c r="AD103" s="38"/>
      <c r="AE103" s="38"/>
      <c r="AG103" s="14">
        <v>2.1987999999999999</v>
      </c>
      <c r="AH103" s="14">
        <v>13.644500000000001</v>
      </c>
      <c r="AI103" s="14">
        <v>0.27710000000000001</v>
      </c>
      <c r="AJ103" s="14">
        <v>11.4559</v>
      </c>
      <c r="AK103" s="14">
        <v>0.48020000000000002</v>
      </c>
      <c r="AL103" s="14">
        <v>2.8559999999999999</v>
      </c>
      <c r="AM103" s="14">
        <v>49.142899999999997</v>
      </c>
      <c r="AN103" s="14">
        <v>7.2675000000000001</v>
      </c>
      <c r="AO103" s="14">
        <v>9.2874999999999996</v>
      </c>
      <c r="AP103" s="14">
        <v>0.32179999999999997</v>
      </c>
      <c r="AQ103" s="14">
        <f t="shared" si="5"/>
        <v>0.19503030303030303</v>
      </c>
      <c r="AR103" s="14">
        <v>0.22550000000000001</v>
      </c>
      <c r="AS103" s="14">
        <v>2.2499999999999999E-2</v>
      </c>
      <c r="AT103" s="14">
        <f t="shared" si="6"/>
        <v>1.9565217391304349E-2</v>
      </c>
      <c r="AU103" s="14">
        <v>97.180199999999999</v>
      </c>
      <c r="AV103" s="14">
        <v>41.8123</v>
      </c>
      <c r="AW103" s="14">
        <v>48.459400000000002</v>
      </c>
      <c r="AX103" s="14">
        <v>11.4983</v>
      </c>
      <c r="AY103" s="14">
        <v>4.8399999999999999E-2</v>
      </c>
      <c r="AZ103" s="14">
        <v>8.0999999999999996E-3</v>
      </c>
      <c r="BA103" s="14">
        <v>0.24679999999999999</v>
      </c>
      <c r="BB103" s="14">
        <v>0.41880000000000001</v>
      </c>
      <c r="BC103" s="14">
        <v>0.1009</v>
      </c>
      <c r="BD103" s="14">
        <v>0.15679999999999999</v>
      </c>
      <c r="BE103" s="14">
        <v>102.74979999999999</v>
      </c>
      <c r="BF103" s="14">
        <f t="shared" si="7"/>
        <v>0.88252520954482594</v>
      </c>
      <c r="BK103" s="13">
        <v>1213</v>
      </c>
      <c r="BL103" s="13">
        <v>47</v>
      </c>
      <c r="BM103" s="13">
        <v>29.2</v>
      </c>
      <c r="BN103" s="13">
        <v>2.7</v>
      </c>
      <c r="BO103" s="13">
        <v>295</v>
      </c>
      <c r="BP103" s="13">
        <v>19</v>
      </c>
      <c r="BQ103" s="13">
        <v>272</v>
      </c>
      <c r="BR103" s="13">
        <v>24</v>
      </c>
      <c r="BU103" s="13">
        <v>153</v>
      </c>
      <c r="BV103" s="13">
        <v>9.1999999999999993</v>
      </c>
      <c r="BW103" s="13">
        <v>9.4</v>
      </c>
      <c r="BX103" s="13">
        <v>1.6</v>
      </c>
      <c r="BY103" s="13">
        <v>364</v>
      </c>
      <c r="BZ103" s="13">
        <v>21</v>
      </c>
      <c r="CA103" s="13">
        <v>21.7</v>
      </c>
      <c r="CB103" s="13">
        <v>2.2999999999999998</v>
      </c>
      <c r="CC103" s="13">
        <v>138.30000000000001</v>
      </c>
      <c r="CD103" s="13">
        <v>7.7</v>
      </c>
      <c r="CE103" s="13">
        <v>16.5</v>
      </c>
      <c r="CF103" s="13">
        <v>1.5</v>
      </c>
      <c r="CI103" s="13">
        <v>138</v>
      </c>
      <c r="CJ103" s="13">
        <v>13</v>
      </c>
      <c r="CK103" s="13">
        <v>13.6</v>
      </c>
      <c r="CL103" s="13">
        <v>1.3</v>
      </c>
      <c r="CM103" s="13">
        <v>34.4</v>
      </c>
      <c r="CN103" s="13">
        <v>2</v>
      </c>
      <c r="CO103" s="13">
        <v>4.51</v>
      </c>
      <c r="CP103" s="13">
        <v>0.52</v>
      </c>
      <c r="CQ103" s="13">
        <v>20.8</v>
      </c>
      <c r="CR103" s="13">
        <v>4.3</v>
      </c>
      <c r="CS103" s="13">
        <v>5</v>
      </c>
      <c r="CT103" s="13">
        <v>1.7</v>
      </c>
      <c r="CU103" s="13">
        <v>2.15</v>
      </c>
      <c r="CV103" s="13">
        <v>0.43</v>
      </c>
      <c r="CW103" s="13">
        <v>4.8</v>
      </c>
      <c r="CX103" s="13">
        <v>1.3</v>
      </c>
      <c r="CY103" s="13">
        <v>0.74</v>
      </c>
      <c r="CZ103" s="13">
        <v>0.14000000000000001</v>
      </c>
      <c r="DA103" s="13">
        <v>4</v>
      </c>
      <c r="DB103" s="13">
        <v>1.2</v>
      </c>
      <c r="DC103" s="13">
        <v>0.73</v>
      </c>
      <c r="DD103" s="13">
        <v>0.18</v>
      </c>
      <c r="DE103" s="13">
        <v>2.4300000000000002</v>
      </c>
      <c r="DF103" s="13">
        <v>0.56999999999999995</v>
      </c>
      <c r="DG103" s="13">
        <v>0.312</v>
      </c>
      <c r="DH103" s="13">
        <v>9.1999999999999998E-2</v>
      </c>
      <c r="DI103" s="13">
        <v>2.0699999999999998</v>
      </c>
      <c r="DJ103" s="13">
        <v>0.69</v>
      </c>
      <c r="DK103" s="13">
        <v>0.19</v>
      </c>
      <c r="DL103" s="13">
        <v>0.1</v>
      </c>
      <c r="DM103" s="13">
        <v>3.23</v>
      </c>
      <c r="DN103" s="13">
        <v>0.93</v>
      </c>
      <c r="DO103" s="13">
        <v>1.23</v>
      </c>
      <c r="DP103" s="13">
        <v>0.43</v>
      </c>
      <c r="DQ103" s="13">
        <v>1.1599999999999999</v>
      </c>
      <c r="DR103" s="13">
        <v>0.35</v>
      </c>
      <c r="DS103" s="13">
        <v>0.84</v>
      </c>
      <c r="DT103" s="13">
        <v>0.27</v>
      </c>
      <c r="DU103" s="13">
        <v>0.37</v>
      </c>
      <c r="DV103" s="13">
        <v>0.18</v>
      </c>
      <c r="DW103" s="13">
        <v>9</v>
      </c>
      <c r="DX103" s="134">
        <v>-19.05</v>
      </c>
      <c r="DY103" s="130">
        <v>48.408999999999999</v>
      </c>
      <c r="DZ103" s="130">
        <v>2.44</v>
      </c>
      <c r="EA103" s="130">
        <v>11.656000000000001</v>
      </c>
      <c r="EB103" s="130">
        <v>1.6839999999999999</v>
      </c>
      <c r="EC103" s="130">
        <v>9.8179999999999996</v>
      </c>
      <c r="ED103" s="130">
        <v>0.32700000000000001</v>
      </c>
      <c r="EE103" s="130">
        <v>12.82</v>
      </c>
      <c r="EF103" s="130">
        <v>9.8940000000000001</v>
      </c>
      <c r="EG103" s="130">
        <v>1.8779999999999999</v>
      </c>
      <c r="EH103" s="130">
        <v>0.41</v>
      </c>
      <c r="EI103" s="130">
        <v>0.23699999999999999</v>
      </c>
      <c r="EJ103" s="130">
        <v>0</v>
      </c>
      <c r="EK103" s="130">
        <v>11.334</v>
      </c>
      <c r="EL103" s="130">
        <v>11.33</v>
      </c>
    </row>
    <row r="104" spans="1:142" x14ac:dyDescent="0.3">
      <c r="A104" s="5" t="s">
        <v>236</v>
      </c>
      <c r="B104" s="5">
        <v>25</v>
      </c>
      <c r="C104" s="5">
        <v>910</v>
      </c>
      <c r="D104" t="s">
        <v>238</v>
      </c>
      <c r="F104" s="22">
        <v>14.916</v>
      </c>
      <c r="G104" s="3">
        <v>126.5</v>
      </c>
      <c r="H104" s="3">
        <v>8.1999999999999993</v>
      </c>
      <c r="I104" s="3"/>
      <c r="J104" s="3"/>
      <c r="K104" s="4">
        <v>0.53</v>
      </c>
      <c r="L104" s="4">
        <v>0.23</v>
      </c>
      <c r="M104" s="4"/>
      <c r="N104" s="4"/>
      <c r="O104" s="4"/>
      <c r="P104" s="4"/>
      <c r="Q104" s="4">
        <v>1.7</v>
      </c>
      <c r="R104" s="4">
        <v>0.31</v>
      </c>
      <c r="S104" s="4"/>
      <c r="T104" s="4"/>
      <c r="U104" s="4">
        <v>0.152</v>
      </c>
      <c r="V104" s="4">
        <v>5.8000000000000003E-2</v>
      </c>
      <c r="W104" s="4">
        <v>3.3000000000000002E-2</v>
      </c>
      <c r="X104" s="4">
        <v>1.7000000000000001E-2</v>
      </c>
      <c r="Y104" s="4"/>
      <c r="Z104" s="4"/>
      <c r="AA104" s="38"/>
      <c r="AB104" s="38"/>
      <c r="AC104" s="38"/>
      <c r="AD104" s="38"/>
      <c r="AE104" s="38"/>
      <c r="AG104" s="14">
        <v>2.3037999999999998</v>
      </c>
      <c r="AH104" s="14">
        <v>13.951700000000001</v>
      </c>
      <c r="AI104" s="14">
        <v>0.3034</v>
      </c>
      <c r="AJ104" s="14">
        <v>12.5783</v>
      </c>
      <c r="AK104" s="14">
        <v>0.4592</v>
      </c>
      <c r="AL104" s="14">
        <v>2.6341000000000001</v>
      </c>
      <c r="AM104" s="14">
        <v>50.965800000000002</v>
      </c>
      <c r="AN104" s="14">
        <v>5.1643999999999997</v>
      </c>
      <c r="AO104" s="14">
        <v>9.1771999999999991</v>
      </c>
      <c r="AP104" s="14">
        <v>0.32850000000000001</v>
      </c>
      <c r="AQ104" s="14">
        <f t="shared" si="5"/>
        <v>0.19909090909090912</v>
      </c>
      <c r="AR104" s="14">
        <v>0.1255</v>
      </c>
      <c r="AS104" s="14">
        <v>9.7999999999999997E-3</v>
      </c>
      <c r="AT104" s="14">
        <f t="shared" si="6"/>
        <v>8.5217391304347832E-3</v>
      </c>
      <c r="AU104" s="14">
        <v>98.001900000000006</v>
      </c>
      <c r="AV104" s="14">
        <v>40.784300000000002</v>
      </c>
      <c r="AW104" s="14">
        <v>46.006900000000002</v>
      </c>
      <c r="AX104" s="14">
        <v>14.242599999999999</v>
      </c>
      <c r="AY104" s="14">
        <v>3.9300000000000002E-2</v>
      </c>
      <c r="AZ104" s="14">
        <v>1.6799999999999999E-2</v>
      </c>
      <c r="BA104" s="14">
        <v>0.28270000000000001</v>
      </c>
      <c r="BB104" s="14">
        <v>0.35360000000000003</v>
      </c>
      <c r="BC104" s="14">
        <v>5.3499999999999999E-2</v>
      </c>
      <c r="BD104" s="14">
        <v>0.24579999999999999</v>
      </c>
      <c r="BE104" s="14">
        <v>102.02549999999999</v>
      </c>
      <c r="BF104" s="14">
        <f t="shared" si="7"/>
        <v>0.85202724931341989</v>
      </c>
      <c r="BK104" s="13">
        <v>1099</v>
      </c>
      <c r="BL104" s="13">
        <v>40</v>
      </c>
      <c r="BM104" s="13">
        <v>29.5</v>
      </c>
      <c r="BN104" s="13">
        <v>1.6</v>
      </c>
      <c r="BO104" s="13">
        <v>345</v>
      </c>
      <c r="BP104" s="13">
        <v>17</v>
      </c>
      <c r="BQ104" s="13">
        <v>391</v>
      </c>
      <c r="BR104" s="13">
        <v>21</v>
      </c>
      <c r="BU104" s="13">
        <v>90.2</v>
      </c>
      <c r="BV104" s="13">
        <v>6.8</v>
      </c>
      <c r="BW104" s="13">
        <v>8</v>
      </c>
      <c r="BX104" s="13">
        <v>1.1000000000000001</v>
      </c>
      <c r="BY104" s="13">
        <v>344</v>
      </c>
      <c r="BZ104" s="13">
        <v>16</v>
      </c>
      <c r="CA104" s="13">
        <v>23.7</v>
      </c>
      <c r="CB104" s="13">
        <v>1.6</v>
      </c>
      <c r="CC104" s="13">
        <v>132.69999999999999</v>
      </c>
      <c r="CD104" s="13">
        <v>7.3</v>
      </c>
      <c r="CE104" s="13">
        <v>12</v>
      </c>
      <c r="CF104" s="13">
        <v>1</v>
      </c>
      <c r="CG104" s="13">
        <v>7.2999999999999995E-2</v>
      </c>
      <c r="CH104" s="13">
        <v>0.04</v>
      </c>
      <c r="CI104" s="13">
        <v>111</v>
      </c>
      <c r="CJ104" s="13">
        <v>10</v>
      </c>
      <c r="CK104" s="13">
        <v>11.5</v>
      </c>
      <c r="CL104" s="13">
        <v>1</v>
      </c>
      <c r="CM104" s="13">
        <v>29.9</v>
      </c>
      <c r="CN104" s="13">
        <v>1.9</v>
      </c>
      <c r="CO104" s="13">
        <v>3.8</v>
      </c>
      <c r="CP104" s="13">
        <v>0.35</v>
      </c>
      <c r="CQ104" s="13">
        <v>20.7</v>
      </c>
      <c r="CR104" s="13">
        <v>1.8</v>
      </c>
      <c r="CS104" s="13">
        <v>4.59</v>
      </c>
      <c r="CT104" s="13">
        <v>0.91</v>
      </c>
      <c r="CU104" s="13">
        <v>1.91</v>
      </c>
      <c r="CV104" s="13">
        <v>0.36</v>
      </c>
      <c r="CW104" s="13">
        <v>5.15</v>
      </c>
      <c r="CX104" s="13">
        <v>0.94</v>
      </c>
      <c r="CY104" s="13">
        <v>0.88</v>
      </c>
      <c r="CZ104" s="13">
        <v>0.13</v>
      </c>
      <c r="DA104" s="13">
        <v>5.13</v>
      </c>
      <c r="DB104" s="13">
        <v>0.77</v>
      </c>
      <c r="DC104" s="13">
        <v>0.87</v>
      </c>
      <c r="DD104" s="13">
        <v>0.18</v>
      </c>
      <c r="DE104" s="13">
        <v>2.41</v>
      </c>
      <c r="DF104" s="13">
        <v>0.43</v>
      </c>
      <c r="DG104" s="13">
        <v>0.28399999999999997</v>
      </c>
      <c r="DH104" s="13">
        <v>8.6999999999999994E-2</v>
      </c>
      <c r="DI104" s="13">
        <v>1.93</v>
      </c>
      <c r="DJ104" s="13">
        <v>0.49</v>
      </c>
      <c r="DK104" s="13">
        <v>0.29499999999999998</v>
      </c>
      <c r="DL104" s="13">
        <v>7.5999999999999998E-2</v>
      </c>
      <c r="DM104" s="13">
        <v>4.5999999999999996</v>
      </c>
      <c r="DN104" s="13">
        <v>1.1000000000000001</v>
      </c>
      <c r="DO104" s="13">
        <v>0.76</v>
      </c>
      <c r="DP104" s="13">
        <v>0.17</v>
      </c>
      <c r="DQ104" s="13">
        <v>1.24</v>
      </c>
      <c r="DR104" s="13">
        <v>0.33</v>
      </c>
      <c r="DS104" s="13">
        <v>0.77</v>
      </c>
      <c r="DT104" s="13">
        <v>0.16</v>
      </c>
      <c r="DU104" s="13">
        <v>0.224</v>
      </c>
      <c r="DV104" s="13">
        <v>7.5999999999999998E-2</v>
      </c>
      <c r="DW104" s="13">
        <v>12</v>
      </c>
      <c r="DX104" s="134">
        <v>-16.75</v>
      </c>
      <c r="DY104" s="130">
        <v>49.704000000000001</v>
      </c>
      <c r="DZ104" s="130">
        <v>2.274</v>
      </c>
      <c r="EA104" s="130">
        <v>12.047000000000001</v>
      </c>
      <c r="EB104" s="130">
        <v>1.716</v>
      </c>
      <c r="EC104" s="130">
        <v>9.7889999999999997</v>
      </c>
      <c r="ED104" s="130">
        <v>0.34399999999999997</v>
      </c>
      <c r="EE104" s="130">
        <v>10.08</v>
      </c>
      <c r="EF104" s="130">
        <v>10.965999999999999</v>
      </c>
      <c r="EG104" s="130">
        <v>1.9890000000000001</v>
      </c>
      <c r="EH104" s="130">
        <v>0.39600000000000002</v>
      </c>
      <c r="EI104" s="130">
        <v>0.26200000000000001</v>
      </c>
      <c r="EJ104" s="130">
        <v>0</v>
      </c>
      <c r="EK104" s="130">
        <v>11.333</v>
      </c>
      <c r="EL104" s="130">
        <v>11.33</v>
      </c>
    </row>
    <row r="105" spans="1:142" x14ac:dyDescent="0.3">
      <c r="A105" s="5" t="s">
        <v>236</v>
      </c>
      <c r="B105" s="5">
        <v>25</v>
      </c>
      <c r="C105" s="5">
        <v>919</v>
      </c>
      <c r="D105" t="s">
        <v>239</v>
      </c>
      <c r="F105" s="22">
        <v>3.2595000000000001</v>
      </c>
      <c r="G105" s="3">
        <v>100</v>
      </c>
      <c r="H105" s="3">
        <v>33</v>
      </c>
      <c r="I105" s="3"/>
      <c r="J105" s="3"/>
      <c r="K105" s="4">
        <v>0.36</v>
      </c>
      <c r="L105" s="4">
        <v>0.28999999999999998</v>
      </c>
      <c r="M105" s="4"/>
      <c r="N105" s="4"/>
      <c r="O105" s="4"/>
      <c r="P105" s="4"/>
      <c r="Q105" s="4">
        <v>1.5</v>
      </c>
      <c r="R105" s="4">
        <v>0.66</v>
      </c>
      <c r="S105" s="4"/>
      <c r="T105" s="4"/>
      <c r="U105" s="4">
        <v>6.6000000000000003E-2</v>
      </c>
      <c r="V105" s="4">
        <v>6.0999999999999999E-2</v>
      </c>
      <c r="W105" s="4">
        <v>0.05</v>
      </c>
      <c r="X105" s="4">
        <v>2.7E-2</v>
      </c>
      <c r="Y105" s="4"/>
      <c r="Z105" s="4"/>
      <c r="AA105" s="38"/>
      <c r="AB105" s="38"/>
      <c r="AC105" s="38"/>
      <c r="AD105" s="38"/>
      <c r="AE105" s="38"/>
      <c r="AG105" s="14">
        <v>1.7915000000000001</v>
      </c>
      <c r="AH105" s="14">
        <v>13.209300000000001</v>
      </c>
      <c r="AI105" s="14">
        <v>0.24840000000000001</v>
      </c>
      <c r="AJ105" s="14">
        <v>11.968299999999999</v>
      </c>
      <c r="AK105" s="14">
        <v>0.4461</v>
      </c>
      <c r="AL105" s="14">
        <v>3.1181000000000001</v>
      </c>
      <c r="AM105" s="14">
        <v>49.913899999999998</v>
      </c>
      <c r="AN105" s="14">
        <v>7.1863000000000001</v>
      </c>
      <c r="AO105" s="14">
        <v>11.237299999999999</v>
      </c>
      <c r="AP105" s="14">
        <v>0.3286</v>
      </c>
      <c r="AQ105" s="14">
        <f t="shared" si="5"/>
        <v>0.19915151515151516</v>
      </c>
      <c r="AR105" s="14">
        <v>0.30730000000000002</v>
      </c>
      <c r="AS105" s="14">
        <v>1.61E-2</v>
      </c>
      <c r="AT105" s="14">
        <f t="shared" si="6"/>
        <v>1.4E-2</v>
      </c>
      <c r="AU105" s="14">
        <v>99.771000000000001</v>
      </c>
      <c r="AV105" s="14">
        <v>40.197899999999997</v>
      </c>
      <c r="AW105" s="14">
        <v>45.169699999999999</v>
      </c>
      <c r="AX105" s="14">
        <v>15.129799999999999</v>
      </c>
      <c r="AY105" s="14">
        <v>3.5900000000000001E-2</v>
      </c>
      <c r="AZ105" s="14">
        <v>1.67E-2</v>
      </c>
      <c r="BA105" s="14">
        <v>0.25829999999999997</v>
      </c>
      <c r="BB105" s="14">
        <v>0.34489999999999998</v>
      </c>
      <c r="BC105" s="14">
        <v>4.1500000000000002E-2</v>
      </c>
      <c r="BD105" s="14">
        <v>0.21510000000000001</v>
      </c>
      <c r="BE105" s="14">
        <v>101.4097</v>
      </c>
      <c r="BF105" s="14">
        <f t="shared" si="7"/>
        <v>0.84181521515536983</v>
      </c>
      <c r="BK105" s="13">
        <v>1318</v>
      </c>
      <c r="BL105" s="13">
        <v>73</v>
      </c>
      <c r="BM105" s="13">
        <v>21.6</v>
      </c>
      <c r="BN105" s="13">
        <v>4.5</v>
      </c>
      <c r="BO105" s="13">
        <v>280</v>
      </c>
      <c r="BP105" s="13">
        <v>32</v>
      </c>
      <c r="BQ105" s="13">
        <v>280</v>
      </c>
      <c r="BR105" s="13">
        <v>78</v>
      </c>
      <c r="BU105" s="13">
        <v>96</v>
      </c>
      <c r="BV105" s="13">
        <v>28</v>
      </c>
      <c r="BW105" s="13">
        <v>6.7</v>
      </c>
      <c r="BX105" s="13">
        <v>3.1</v>
      </c>
      <c r="BY105" s="13">
        <v>276</v>
      </c>
      <c r="BZ105" s="13">
        <v>74</v>
      </c>
      <c r="CA105" s="13">
        <v>20.7</v>
      </c>
      <c r="CB105" s="13">
        <v>6.6</v>
      </c>
      <c r="CC105" s="13">
        <v>121</v>
      </c>
      <c r="CD105" s="13">
        <v>33</v>
      </c>
      <c r="CE105" s="13">
        <v>12.4</v>
      </c>
      <c r="CF105" s="13">
        <v>4.8</v>
      </c>
      <c r="CI105" s="13">
        <v>121</v>
      </c>
      <c r="CJ105" s="13">
        <v>61</v>
      </c>
      <c r="CK105" s="13">
        <v>11.5</v>
      </c>
      <c r="CL105" s="13">
        <v>5.9</v>
      </c>
      <c r="CM105" s="13">
        <v>33</v>
      </c>
      <c r="CN105" s="13">
        <v>14</v>
      </c>
      <c r="CO105" s="13">
        <v>4.4000000000000004</v>
      </c>
      <c r="CP105" s="13">
        <v>1.3</v>
      </c>
      <c r="CQ105" s="13">
        <v>26.8</v>
      </c>
      <c r="CR105" s="13">
        <v>8.6999999999999993</v>
      </c>
      <c r="CS105" s="13">
        <v>7.5</v>
      </c>
      <c r="CT105" s="13">
        <v>2.6</v>
      </c>
      <c r="CU105" s="13">
        <v>2.2999999999999998</v>
      </c>
      <c r="CV105" s="13">
        <v>1.2</v>
      </c>
      <c r="CW105" s="13">
        <v>6</v>
      </c>
      <c r="CX105" s="13">
        <v>2.2999999999999998</v>
      </c>
      <c r="CY105" s="13">
        <v>0.82</v>
      </c>
      <c r="CZ105" s="13">
        <v>0.28999999999999998</v>
      </c>
      <c r="DA105" s="13">
        <v>3.6</v>
      </c>
      <c r="DB105" s="13">
        <v>1.2</v>
      </c>
      <c r="DC105" s="13">
        <v>0.76</v>
      </c>
      <c r="DD105" s="13">
        <v>0.57999999999999996</v>
      </c>
      <c r="DE105" s="13">
        <v>1.65</v>
      </c>
      <c r="DF105" s="13">
        <v>0.88</v>
      </c>
      <c r="DG105" s="13">
        <v>0.18</v>
      </c>
      <c r="DH105" s="13">
        <v>0.12</v>
      </c>
      <c r="DI105" s="13">
        <v>2.2000000000000002</v>
      </c>
      <c r="DJ105" s="13">
        <v>1.9</v>
      </c>
      <c r="DK105" s="13">
        <v>0.23</v>
      </c>
      <c r="DL105" s="13">
        <v>0.15</v>
      </c>
      <c r="DM105" s="13">
        <v>2.06</v>
      </c>
      <c r="DN105" s="13">
        <v>0.76</v>
      </c>
      <c r="DO105" s="13">
        <v>0.55000000000000004</v>
      </c>
      <c r="DP105" s="13">
        <v>0.17</v>
      </c>
      <c r="DQ105" s="13">
        <v>0.48</v>
      </c>
      <c r="DR105" s="13">
        <v>0.28999999999999998</v>
      </c>
      <c r="DS105" s="13">
        <v>0.73</v>
      </c>
      <c r="DT105" s="13">
        <v>0.36</v>
      </c>
      <c r="DU105" s="13">
        <v>0.2</v>
      </c>
      <c r="DV105" s="13">
        <v>0.13</v>
      </c>
      <c r="DW105" s="13">
        <v>15</v>
      </c>
      <c r="DX105" s="134">
        <v>-6.22</v>
      </c>
      <c r="DY105" s="130">
        <v>49.276000000000003</v>
      </c>
      <c r="DZ105" s="130">
        <v>2.9329999999999998</v>
      </c>
      <c r="EA105" s="130">
        <v>12.425000000000001</v>
      </c>
      <c r="EB105" s="130">
        <v>1.679</v>
      </c>
      <c r="EC105" s="130">
        <v>9.8529999999999998</v>
      </c>
      <c r="ED105" s="130">
        <v>0.33500000000000002</v>
      </c>
      <c r="EE105" s="130">
        <v>9.39</v>
      </c>
      <c r="EF105" s="130">
        <v>11.3</v>
      </c>
      <c r="EG105" s="130">
        <v>1.6850000000000001</v>
      </c>
      <c r="EH105" s="130">
        <v>0.42</v>
      </c>
      <c r="EI105" s="130">
        <v>0.23400000000000001</v>
      </c>
      <c r="EJ105" s="130">
        <v>0</v>
      </c>
      <c r="EK105" s="130">
        <v>11.364000000000001</v>
      </c>
      <c r="EL105" s="130">
        <v>11.33</v>
      </c>
    </row>
    <row r="106" spans="1:142" x14ac:dyDescent="0.3">
      <c r="A106" s="5" t="s">
        <v>236</v>
      </c>
      <c r="B106" s="5">
        <v>25</v>
      </c>
      <c r="C106" s="5">
        <v>919</v>
      </c>
      <c r="D106" t="s">
        <v>240</v>
      </c>
      <c r="F106" s="22">
        <v>16.582000000000001</v>
      </c>
      <c r="G106" s="3">
        <v>83.1</v>
      </c>
      <c r="H106" s="3">
        <v>3.2</v>
      </c>
      <c r="I106" s="3"/>
      <c r="J106" s="3"/>
      <c r="K106" s="4">
        <v>0.74</v>
      </c>
      <c r="L106" s="4">
        <v>0.27</v>
      </c>
      <c r="M106" s="4"/>
      <c r="N106" s="4"/>
      <c r="O106" s="4"/>
      <c r="P106" s="4"/>
      <c r="Q106" s="4">
        <v>1.51</v>
      </c>
      <c r="R106" s="4">
        <v>0.21</v>
      </c>
      <c r="S106" s="4"/>
      <c r="T106" s="4"/>
      <c r="U106" s="4">
        <v>0.20899999999999999</v>
      </c>
      <c r="V106" s="4">
        <v>7.0000000000000007E-2</v>
      </c>
      <c r="W106" s="4">
        <v>1.7999999999999999E-2</v>
      </c>
      <c r="X106" s="4">
        <v>1.2999999999999999E-2</v>
      </c>
      <c r="Y106" s="4"/>
      <c r="Z106" s="4"/>
      <c r="AA106" s="38"/>
      <c r="AB106" s="38"/>
      <c r="AC106" s="38"/>
      <c r="AD106" s="38"/>
      <c r="AE106" s="38"/>
      <c r="AG106" s="14">
        <v>2.0036999999999998</v>
      </c>
      <c r="AH106" s="14">
        <v>13.620200000000001</v>
      </c>
      <c r="AI106" s="14">
        <v>0.45429999999999998</v>
      </c>
      <c r="AJ106" s="14">
        <v>11.758900000000001</v>
      </c>
      <c r="AK106" s="14">
        <v>0.50849999999999995</v>
      </c>
      <c r="AL106" s="14">
        <v>2.5501999999999998</v>
      </c>
      <c r="AM106" s="14">
        <v>49.883099999999999</v>
      </c>
      <c r="AN106" s="14">
        <v>7.3979999999999997</v>
      </c>
      <c r="AO106" s="14">
        <v>10.0114</v>
      </c>
      <c r="AP106" s="14">
        <v>0.33939999999999998</v>
      </c>
      <c r="AQ106" s="14">
        <f t="shared" si="5"/>
        <v>0.20569696969696968</v>
      </c>
      <c r="AR106" s="14">
        <v>0.2142</v>
      </c>
      <c r="AS106" s="14">
        <v>1.41E-2</v>
      </c>
      <c r="AT106" s="14">
        <f t="shared" si="6"/>
        <v>1.2260869565217393E-2</v>
      </c>
      <c r="AU106" s="14">
        <v>98.756100000000004</v>
      </c>
      <c r="AV106" s="14">
        <v>41.648099999999999</v>
      </c>
      <c r="AW106" s="14">
        <v>48.374899999999997</v>
      </c>
      <c r="AX106" s="14">
        <v>11.1816</v>
      </c>
      <c r="AY106" s="14">
        <v>5.67E-2</v>
      </c>
      <c r="AZ106" s="14">
        <v>1.12E-2</v>
      </c>
      <c r="BA106" s="14">
        <v>0.23549999999999999</v>
      </c>
      <c r="BB106" s="14">
        <v>0.44569999999999999</v>
      </c>
      <c r="BC106" s="14">
        <v>9.9699999999999997E-2</v>
      </c>
      <c r="BD106" s="14">
        <v>0.1532</v>
      </c>
      <c r="BE106" s="14">
        <v>102.20659999999999</v>
      </c>
      <c r="BF106" s="14">
        <f t="shared" si="7"/>
        <v>0.88521278810160386</v>
      </c>
      <c r="BK106" s="13">
        <v>2249</v>
      </c>
      <c r="BL106" s="13">
        <v>81</v>
      </c>
      <c r="BM106" s="13">
        <v>31</v>
      </c>
      <c r="BN106" s="13">
        <v>1.8</v>
      </c>
      <c r="BO106" s="13">
        <v>318</v>
      </c>
      <c r="BP106" s="13">
        <v>12</v>
      </c>
      <c r="BQ106" s="13">
        <v>962</v>
      </c>
      <c r="BR106" s="13">
        <v>45</v>
      </c>
      <c r="BU106" s="13">
        <v>104.9</v>
      </c>
      <c r="BV106" s="13">
        <v>6.3</v>
      </c>
      <c r="BW106" s="13">
        <v>9.6999999999999993</v>
      </c>
      <c r="BX106" s="13">
        <v>1.1000000000000001</v>
      </c>
      <c r="BY106" s="13">
        <v>344</v>
      </c>
      <c r="BZ106" s="13">
        <v>14</v>
      </c>
      <c r="CA106" s="13">
        <v>23.3</v>
      </c>
      <c r="CB106" s="13">
        <v>1.4</v>
      </c>
      <c r="CC106" s="13">
        <v>130.69999999999999</v>
      </c>
      <c r="CD106" s="13">
        <v>5.4</v>
      </c>
      <c r="CE106" s="13">
        <v>15.5</v>
      </c>
      <c r="CF106" s="13">
        <v>1</v>
      </c>
      <c r="CG106" s="13">
        <v>0.10100000000000001</v>
      </c>
      <c r="CH106" s="13">
        <v>4.4999999999999998E-2</v>
      </c>
      <c r="CI106" s="13">
        <v>130.6</v>
      </c>
      <c r="CJ106" s="13">
        <v>7.9</v>
      </c>
      <c r="CK106" s="13">
        <v>13.19</v>
      </c>
      <c r="CL106" s="13">
        <v>0.83</v>
      </c>
      <c r="CM106" s="13">
        <v>30.4</v>
      </c>
      <c r="CN106" s="13">
        <v>1.8</v>
      </c>
      <c r="CO106" s="13">
        <v>4.1399999999999997</v>
      </c>
      <c r="CP106" s="13">
        <v>0.43</v>
      </c>
      <c r="CQ106" s="13">
        <v>20.3</v>
      </c>
      <c r="CR106" s="13">
        <v>2.2000000000000002</v>
      </c>
      <c r="CS106" s="13">
        <v>4.5999999999999996</v>
      </c>
      <c r="CT106" s="13">
        <v>0.73</v>
      </c>
      <c r="CU106" s="13">
        <v>1.84</v>
      </c>
      <c r="CV106" s="13">
        <v>0.3</v>
      </c>
      <c r="CW106" s="13">
        <v>5.18</v>
      </c>
      <c r="CX106" s="13">
        <v>0.91</v>
      </c>
      <c r="CY106" s="13">
        <v>0.83</v>
      </c>
      <c r="CZ106" s="13">
        <v>0.13</v>
      </c>
      <c r="DA106" s="13">
        <v>4.4800000000000004</v>
      </c>
      <c r="DB106" s="13">
        <v>0.61</v>
      </c>
      <c r="DC106" s="13">
        <v>0.95</v>
      </c>
      <c r="DD106" s="13">
        <v>0.16</v>
      </c>
      <c r="DE106" s="13">
        <v>2.57</v>
      </c>
      <c r="DF106" s="13">
        <v>0.41</v>
      </c>
      <c r="DG106" s="13">
        <v>0.32</v>
      </c>
      <c r="DH106" s="13">
        <v>0.1</v>
      </c>
      <c r="DI106" s="13">
        <v>1.93</v>
      </c>
      <c r="DJ106" s="13">
        <v>0.43</v>
      </c>
      <c r="DK106" s="13">
        <v>0.18099999999999999</v>
      </c>
      <c r="DL106" s="13">
        <v>7.6999999999999999E-2</v>
      </c>
      <c r="DM106" s="13">
        <v>3.4</v>
      </c>
      <c r="DN106" s="13">
        <v>0.87</v>
      </c>
      <c r="DO106" s="13">
        <v>1.01</v>
      </c>
      <c r="DP106" s="13">
        <v>0.21</v>
      </c>
      <c r="DQ106" s="13">
        <v>1.01</v>
      </c>
      <c r="DR106" s="13">
        <v>0.36</v>
      </c>
      <c r="DS106" s="13">
        <v>1.27</v>
      </c>
      <c r="DT106" s="13">
        <v>0.18</v>
      </c>
      <c r="DU106" s="13">
        <v>0.313</v>
      </c>
      <c r="DV106" s="13">
        <v>0.09</v>
      </c>
      <c r="DW106" s="13">
        <v>18</v>
      </c>
      <c r="DX106" s="134">
        <v>-19.55</v>
      </c>
      <c r="DY106" s="130">
        <v>48.430999999999997</v>
      </c>
      <c r="DZ106" s="130">
        <v>2.1389999999999998</v>
      </c>
      <c r="EA106" s="130">
        <v>11.426</v>
      </c>
      <c r="EB106" s="130">
        <v>1.677</v>
      </c>
      <c r="EC106" s="130">
        <v>9.8230000000000004</v>
      </c>
      <c r="ED106" s="130">
        <v>0.33400000000000002</v>
      </c>
      <c r="EE106" s="130">
        <v>13.288</v>
      </c>
      <c r="EF106" s="130">
        <v>9.9730000000000008</v>
      </c>
      <c r="EG106" s="130">
        <v>1.681</v>
      </c>
      <c r="EH106" s="130">
        <v>0.42699999999999999</v>
      </c>
      <c r="EI106" s="130">
        <v>0.38100000000000001</v>
      </c>
      <c r="EJ106" s="130">
        <v>0</v>
      </c>
      <c r="EK106" s="130">
        <v>11.331</v>
      </c>
      <c r="EL106" s="130">
        <v>11.33</v>
      </c>
    </row>
    <row r="107" spans="1:142" x14ac:dyDescent="0.3">
      <c r="A107" s="5" t="s">
        <v>236</v>
      </c>
      <c r="B107" s="5">
        <v>25</v>
      </c>
      <c r="C107" s="5">
        <v>919</v>
      </c>
      <c r="D107" t="s">
        <v>241</v>
      </c>
      <c r="F107" s="22">
        <v>3.5333999999999999</v>
      </c>
      <c r="G107" s="3">
        <v>102</v>
      </c>
      <c r="H107" s="3">
        <v>14</v>
      </c>
      <c r="I107" s="3"/>
      <c r="J107" s="3"/>
      <c r="K107" s="4">
        <v>0.73</v>
      </c>
      <c r="L107" s="4">
        <v>0.85</v>
      </c>
      <c r="M107" s="4"/>
      <c r="N107" s="4"/>
      <c r="O107" s="4"/>
      <c r="P107" s="4"/>
      <c r="Q107" s="4">
        <v>1.97</v>
      </c>
      <c r="R107" s="4">
        <v>0.92</v>
      </c>
      <c r="S107" s="4"/>
      <c r="T107" s="4"/>
      <c r="U107" s="4">
        <v>0.14000000000000001</v>
      </c>
      <c r="V107" s="4">
        <v>0.14000000000000001</v>
      </c>
      <c r="W107" s="4"/>
      <c r="X107" s="4"/>
      <c r="Y107" s="4"/>
      <c r="Z107" s="4"/>
      <c r="AA107" s="38"/>
      <c r="AB107" s="38"/>
      <c r="AC107" s="38"/>
      <c r="AD107" s="38"/>
      <c r="AE107" s="38"/>
      <c r="AG107" s="14">
        <v>1.9267000000000001</v>
      </c>
      <c r="AH107" s="14">
        <v>12.729799999999999</v>
      </c>
      <c r="AI107" s="14">
        <v>0.47249999999999998</v>
      </c>
      <c r="AJ107" s="14">
        <v>11.6623</v>
      </c>
      <c r="AK107" s="14">
        <v>0.44019999999999998</v>
      </c>
      <c r="AL107" s="14">
        <v>2.5124</v>
      </c>
      <c r="AM107" s="14">
        <v>48.864199999999997</v>
      </c>
      <c r="AN107" s="14">
        <v>8.1259999999999994</v>
      </c>
      <c r="AO107" s="14">
        <v>10.783300000000001</v>
      </c>
      <c r="AP107" s="14">
        <v>0.34789999999999999</v>
      </c>
      <c r="AQ107" s="14">
        <f t="shared" si="5"/>
        <v>0.21084848484848484</v>
      </c>
      <c r="AR107" s="14">
        <v>0.2069</v>
      </c>
      <c r="AS107" s="14">
        <v>1.7100000000000001E-2</v>
      </c>
      <c r="AT107" s="14">
        <f t="shared" si="6"/>
        <v>1.4869565217391306E-2</v>
      </c>
      <c r="AU107" s="14">
        <v>98.089299999999994</v>
      </c>
      <c r="AV107" s="14">
        <v>40.819800000000001</v>
      </c>
      <c r="AW107" s="14">
        <v>47.0914</v>
      </c>
      <c r="AX107" s="14">
        <v>11.506500000000001</v>
      </c>
      <c r="AY107" s="14">
        <v>4.36E-2</v>
      </c>
      <c r="AZ107" s="14">
        <v>6.4999999999999997E-3</v>
      </c>
      <c r="BA107" s="14">
        <v>0.24129999999999999</v>
      </c>
      <c r="BB107" s="14">
        <v>0.40410000000000001</v>
      </c>
      <c r="BC107" s="14">
        <v>8.2199999999999995E-2</v>
      </c>
      <c r="BD107" s="14">
        <v>0.17699999999999999</v>
      </c>
      <c r="BE107" s="14">
        <v>100.37220000000001</v>
      </c>
      <c r="BF107" s="14">
        <f t="shared" si="7"/>
        <v>0.8794481607056962</v>
      </c>
      <c r="BK107" s="13">
        <v>1750</v>
      </c>
      <c r="BL107" s="13">
        <v>380</v>
      </c>
      <c r="BM107" s="13">
        <v>29.9</v>
      </c>
      <c r="BN107" s="13">
        <v>7.1</v>
      </c>
      <c r="BO107" s="13">
        <v>430</v>
      </c>
      <c r="BP107" s="13">
        <v>120</v>
      </c>
      <c r="BQ107" s="13">
        <v>790</v>
      </c>
      <c r="BR107" s="13">
        <v>290</v>
      </c>
      <c r="BU107" s="13">
        <v>134</v>
      </c>
      <c r="BV107" s="13">
        <v>20</v>
      </c>
      <c r="BW107" s="13">
        <v>11.4</v>
      </c>
      <c r="BX107" s="13">
        <v>2.6</v>
      </c>
      <c r="BY107" s="13">
        <v>348</v>
      </c>
      <c r="BZ107" s="13">
        <v>53</v>
      </c>
      <c r="CA107" s="13">
        <v>19.600000000000001</v>
      </c>
      <c r="CB107" s="13">
        <v>2.4</v>
      </c>
      <c r="CC107" s="13">
        <v>115</v>
      </c>
      <c r="CD107" s="13">
        <v>21</v>
      </c>
      <c r="CE107" s="13">
        <v>18.3</v>
      </c>
      <c r="CF107" s="13">
        <v>6.6</v>
      </c>
      <c r="CG107" s="13">
        <v>0.19500000000000001</v>
      </c>
      <c r="CH107" s="13">
        <v>7.3999999999999996E-2</v>
      </c>
      <c r="CI107" s="13">
        <v>152</v>
      </c>
      <c r="CJ107" s="13">
        <v>36</v>
      </c>
      <c r="CK107" s="13">
        <v>13.3</v>
      </c>
      <c r="CL107" s="13">
        <v>2.1</v>
      </c>
      <c r="CM107" s="13">
        <v>41</v>
      </c>
      <c r="CN107" s="13">
        <v>11</v>
      </c>
      <c r="CO107" s="13">
        <v>4.82</v>
      </c>
      <c r="CP107" s="13">
        <v>0.93</v>
      </c>
      <c r="CQ107" s="13">
        <v>23.3</v>
      </c>
      <c r="CR107" s="13">
        <v>5.2</v>
      </c>
      <c r="CS107" s="13">
        <v>5.6</v>
      </c>
      <c r="CT107" s="13">
        <v>2.2999999999999998</v>
      </c>
      <c r="CU107" s="13">
        <v>1.75</v>
      </c>
      <c r="CV107" s="13">
        <v>0.66</v>
      </c>
      <c r="CW107" s="13">
        <v>3.8</v>
      </c>
      <c r="CX107" s="13">
        <v>1.6</v>
      </c>
      <c r="CY107" s="13">
        <v>0.84</v>
      </c>
      <c r="CZ107" s="13">
        <v>0.28000000000000003</v>
      </c>
      <c r="DA107" s="13">
        <v>3.6</v>
      </c>
      <c r="DB107" s="13">
        <v>1.5</v>
      </c>
      <c r="DC107" s="13">
        <v>0.47</v>
      </c>
      <c r="DD107" s="13">
        <v>0.23</v>
      </c>
      <c r="DE107" s="13">
        <v>2.8</v>
      </c>
      <c r="DF107" s="13">
        <v>0.66</v>
      </c>
      <c r="DG107" s="13">
        <v>0.28999999999999998</v>
      </c>
      <c r="DH107" s="13">
        <v>0.16</v>
      </c>
      <c r="DI107" s="13">
        <v>3.2</v>
      </c>
      <c r="DJ107" s="13">
        <v>1.1000000000000001</v>
      </c>
      <c r="DK107" s="13">
        <v>0.37</v>
      </c>
      <c r="DL107" s="13">
        <v>0.22</v>
      </c>
      <c r="DM107" s="13">
        <v>4.5</v>
      </c>
      <c r="DN107" s="13">
        <v>3.1</v>
      </c>
      <c r="DO107" s="13">
        <v>0.9</v>
      </c>
      <c r="DP107" s="13">
        <v>0.38</v>
      </c>
      <c r="DQ107" s="13">
        <v>1.3</v>
      </c>
      <c r="DR107" s="13">
        <v>1.3</v>
      </c>
      <c r="DS107" s="13">
        <v>0.9</v>
      </c>
      <c r="DT107" s="13">
        <v>0.35</v>
      </c>
      <c r="DU107" s="13">
        <v>0.67</v>
      </c>
      <c r="DV107" s="13">
        <v>0.49</v>
      </c>
      <c r="DW107" s="13">
        <v>21</v>
      </c>
      <c r="DX107" s="134">
        <v>-13.12</v>
      </c>
      <c r="DY107" s="130">
        <v>48.445999999999998</v>
      </c>
      <c r="DZ107" s="130">
        <v>2.2509999999999999</v>
      </c>
      <c r="EA107" s="130">
        <v>11.404999999999999</v>
      </c>
      <c r="EB107" s="130">
        <v>1.704</v>
      </c>
      <c r="EC107" s="130">
        <v>9.7970000000000006</v>
      </c>
      <c r="ED107" s="130">
        <v>0.34899999999999998</v>
      </c>
      <c r="EE107" s="130">
        <v>12.529</v>
      </c>
      <c r="EF107" s="130">
        <v>10.528</v>
      </c>
      <c r="EG107" s="130">
        <v>1.726</v>
      </c>
      <c r="EH107" s="130">
        <v>0.39400000000000002</v>
      </c>
      <c r="EI107" s="130">
        <v>0.42299999999999999</v>
      </c>
      <c r="EJ107" s="130">
        <v>0</v>
      </c>
      <c r="EK107" s="130">
        <v>11.331</v>
      </c>
      <c r="EL107" s="130">
        <v>11.33</v>
      </c>
    </row>
    <row r="108" spans="1:142" x14ac:dyDescent="0.3">
      <c r="A108" s="5" t="s">
        <v>236</v>
      </c>
      <c r="B108" s="5">
        <v>25</v>
      </c>
      <c r="C108" s="5">
        <v>919</v>
      </c>
      <c r="D108" t="s">
        <v>242</v>
      </c>
      <c r="F108" s="22">
        <v>12.326000000000001</v>
      </c>
      <c r="G108" s="3">
        <v>61.5</v>
      </c>
      <c r="H108" s="3">
        <v>5.6</v>
      </c>
      <c r="I108" s="3"/>
      <c r="J108" s="3"/>
      <c r="K108" s="4">
        <v>0.74</v>
      </c>
      <c r="L108" s="4">
        <v>0.28999999999999998</v>
      </c>
      <c r="M108" s="4"/>
      <c r="N108" s="4"/>
      <c r="O108" s="4"/>
      <c r="P108" s="4"/>
      <c r="Q108" s="4">
        <v>1.72</v>
      </c>
      <c r="R108" s="4">
        <v>0.27</v>
      </c>
      <c r="S108" s="4"/>
      <c r="T108" s="4"/>
      <c r="U108" s="4">
        <v>0.8</v>
      </c>
      <c r="V108" s="4">
        <v>0.16</v>
      </c>
      <c r="W108" s="4">
        <v>2.4E-2</v>
      </c>
      <c r="X108" s="4">
        <v>1.9E-2</v>
      </c>
      <c r="Y108" s="4"/>
      <c r="Z108" s="4"/>
      <c r="AA108" s="38"/>
      <c r="AB108" s="38"/>
      <c r="AC108" s="38"/>
      <c r="AD108" s="38"/>
      <c r="AE108" s="38"/>
      <c r="AG108" s="14">
        <v>2.0057999999999998</v>
      </c>
      <c r="AH108" s="14">
        <v>12.7904</v>
      </c>
      <c r="AI108" s="14">
        <v>0.25740000000000002</v>
      </c>
      <c r="AJ108" s="14">
        <v>11.462</v>
      </c>
      <c r="AK108" s="14">
        <v>0.47120000000000001</v>
      </c>
      <c r="AL108" s="14">
        <v>2.3986000000000001</v>
      </c>
      <c r="AM108" s="14">
        <v>50.197600000000001</v>
      </c>
      <c r="AN108" s="14">
        <v>8.0771999999999995</v>
      </c>
      <c r="AO108" s="14">
        <v>10.5663</v>
      </c>
      <c r="AP108" s="14">
        <v>0.3881</v>
      </c>
      <c r="AQ108" s="14">
        <f t="shared" si="5"/>
        <v>0.23521212121212123</v>
      </c>
      <c r="AR108" s="14">
        <v>0.22220000000000001</v>
      </c>
      <c r="AS108" s="14">
        <v>0.02</v>
      </c>
      <c r="AT108" s="14">
        <f t="shared" si="6"/>
        <v>1.7391304347826087E-2</v>
      </c>
      <c r="AU108" s="14">
        <v>98.856700000000004</v>
      </c>
      <c r="AV108" s="14">
        <v>40.819800000000001</v>
      </c>
      <c r="AW108" s="14">
        <v>47.0914</v>
      </c>
      <c r="AX108" s="14">
        <v>11.506500000000001</v>
      </c>
      <c r="AY108" s="14">
        <v>4.36E-2</v>
      </c>
      <c r="AZ108" s="14">
        <v>6.4999999999999997E-3</v>
      </c>
      <c r="BA108" s="14">
        <v>0.24129999999999999</v>
      </c>
      <c r="BB108" s="14">
        <v>0.40410000000000001</v>
      </c>
      <c r="BC108" s="14">
        <v>8.2199999999999995E-2</v>
      </c>
      <c r="BD108" s="14">
        <v>0.17699999999999999</v>
      </c>
      <c r="BE108" s="14">
        <v>100.37220000000001</v>
      </c>
      <c r="BF108" s="14">
        <f t="shared" si="7"/>
        <v>0.8794481607056962</v>
      </c>
      <c r="BK108" s="13">
        <v>1333</v>
      </c>
      <c r="BL108" s="13">
        <v>88</v>
      </c>
      <c r="BM108" s="13">
        <v>28.3</v>
      </c>
      <c r="BN108" s="13">
        <v>2</v>
      </c>
      <c r="BO108" s="13">
        <v>299</v>
      </c>
      <c r="BP108" s="13">
        <v>17</v>
      </c>
      <c r="BQ108" s="13">
        <v>539</v>
      </c>
      <c r="BR108" s="13">
        <v>40</v>
      </c>
      <c r="BU108" s="13">
        <v>111.6</v>
      </c>
      <c r="BV108" s="13">
        <v>9.6999999999999993</v>
      </c>
      <c r="BW108" s="13">
        <v>9.4</v>
      </c>
      <c r="BX108" s="13">
        <v>1.1000000000000001</v>
      </c>
      <c r="BY108" s="13">
        <v>367</v>
      </c>
      <c r="BZ108" s="13">
        <v>23</v>
      </c>
      <c r="CA108" s="13">
        <v>19.100000000000001</v>
      </c>
      <c r="CB108" s="13">
        <v>1.5</v>
      </c>
      <c r="CC108" s="13">
        <v>125</v>
      </c>
      <c r="CD108" s="13">
        <v>9.8000000000000007</v>
      </c>
      <c r="CE108" s="13">
        <v>12.19</v>
      </c>
      <c r="CF108" s="13">
        <v>0.96</v>
      </c>
      <c r="CI108" s="13">
        <v>117</v>
      </c>
      <c r="CJ108" s="13">
        <v>12</v>
      </c>
      <c r="CK108" s="13">
        <v>11.9</v>
      </c>
      <c r="CL108" s="13">
        <v>1.1000000000000001</v>
      </c>
      <c r="CM108" s="13">
        <v>29.3</v>
      </c>
      <c r="CN108" s="13">
        <v>2.7</v>
      </c>
      <c r="CO108" s="13">
        <v>3.6</v>
      </c>
      <c r="CP108" s="13">
        <v>0.49</v>
      </c>
      <c r="CQ108" s="13">
        <v>19.3</v>
      </c>
      <c r="CR108" s="13">
        <v>2.5</v>
      </c>
      <c r="CS108" s="13">
        <v>4.4000000000000004</v>
      </c>
      <c r="CT108" s="13">
        <v>1</v>
      </c>
      <c r="CU108" s="13">
        <v>2.15</v>
      </c>
      <c r="CV108" s="13">
        <v>0.43</v>
      </c>
      <c r="CW108" s="13">
        <v>4.9000000000000004</v>
      </c>
      <c r="CX108" s="13">
        <v>1.2</v>
      </c>
      <c r="CY108" s="13">
        <v>0.64</v>
      </c>
      <c r="CZ108" s="13">
        <v>0.14000000000000001</v>
      </c>
      <c r="DA108" s="13">
        <v>4.3099999999999996</v>
      </c>
      <c r="DB108" s="13">
        <v>0.54</v>
      </c>
      <c r="DC108" s="13">
        <v>0.75</v>
      </c>
      <c r="DD108" s="13">
        <v>0.19</v>
      </c>
      <c r="DE108" s="13">
        <v>1.85</v>
      </c>
      <c r="DF108" s="13">
        <v>0.41</v>
      </c>
      <c r="DG108" s="13">
        <v>0.22600000000000001</v>
      </c>
      <c r="DH108" s="13">
        <v>7.2999999999999995E-2</v>
      </c>
      <c r="DI108" s="13">
        <v>1.95</v>
      </c>
      <c r="DJ108" s="13">
        <v>0.54</v>
      </c>
      <c r="DK108" s="13">
        <v>0.19</v>
      </c>
      <c r="DL108" s="13">
        <v>0.11</v>
      </c>
      <c r="DM108" s="13">
        <v>3.3</v>
      </c>
      <c r="DN108" s="13">
        <v>1.1000000000000001</v>
      </c>
      <c r="DO108" s="13">
        <v>0.76</v>
      </c>
      <c r="DP108" s="13">
        <v>0.18</v>
      </c>
      <c r="DQ108" s="13">
        <v>1.39</v>
      </c>
      <c r="DR108" s="13">
        <v>0.46</v>
      </c>
      <c r="DS108" s="13">
        <v>0.84</v>
      </c>
      <c r="DT108" s="13">
        <v>0.22</v>
      </c>
      <c r="DU108" s="13">
        <v>0.41</v>
      </c>
      <c r="DV108" s="13">
        <v>0.11</v>
      </c>
      <c r="DW108" s="13">
        <v>24</v>
      </c>
      <c r="DX108" s="134">
        <v>-14.42</v>
      </c>
      <c r="DY108" s="130">
        <v>49.137999999999998</v>
      </c>
      <c r="DZ108" s="130">
        <v>2.1059999999999999</v>
      </c>
      <c r="EA108" s="130">
        <v>11.228</v>
      </c>
      <c r="EB108" s="130">
        <v>1.6950000000000001</v>
      </c>
      <c r="EC108" s="130">
        <v>9.8119999999999994</v>
      </c>
      <c r="ED108" s="130">
        <v>0.38100000000000001</v>
      </c>
      <c r="EE108" s="130">
        <v>12.653</v>
      </c>
      <c r="EF108" s="130">
        <v>10.148</v>
      </c>
      <c r="EG108" s="130">
        <v>1.7609999999999999</v>
      </c>
      <c r="EH108" s="130">
        <v>0.41399999999999998</v>
      </c>
      <c r="EI108" s="130">
        <v>0.22600000000000001</v>
      </c>
      <c r="EJ108" s="130">
        <v>0</v>
      </c>
      <c r="EK108" s="130">
        <v>11.337999999999999</v>
      </c>
      <c r="EL108" s="130">
        <v>11.33</v>
      </c>
    </row>
    <row r="109" spans="1:142" x14ac:dyDescent="0.3">
      <c r="A109" s="5" t="s">
        <v>236</v>
      </c>
      <c r="B109" s="5">
        <v>25</v>
      </c>
      <c r="C109" s="5">
        <v>916</v>
      </c>
      <c r="D109" t="s">
        <v>243</v>
      </c>
      <c r="F109" s="22">
        <v>7.3101000000000003</v>
      </c>
      <c r="G109" s="3">
        <v>141</v>
      </c>
      <c r="H109" s="3">
        <v>13</v>
      </c>
      <c r="I109" s="3"/>
      <c r="J109" s="3"/>
      <c r="K109" s="4">
        <v>0.69</v>
      </c>
      <c r="L109" s="4">
        <v>0.33</v>
      </c>
      <c r="M109" s="4"/>
      <c r="N109" s="4"/>
      <c r="O109" s="4"/>
      <c r="P109" s="4"/>
      <c r="Q109" s="4">
        <v>1.37</v>
      </c>
      <c r="R109" s="4">
        <v>0.37</v>
      </c>
      <c r="S109" s="4"/>
      <c r="T109" s="4"/>
      <c r="U109" s="4">
        <v>0.28000000000000003</v>
      </c>
      <c r="V109" s="4">
        <v>0.14000000000000001</v>
      </c>
      <c r="W109" s="4">
        <v>2.5000000000000001E-2</v>
      </c>
      <c r="X109" s="4">
        <v>2.5000000000000001E-2</v>
      </c>
      <c r="Y109" s="4"/>
      <c r="Z109" s="4"/>
      <c r="AA109" s="38"/>
      <c r="AB109" s="38"/>
      <c r="AC109" s="38"/>
      <c r="AD109" s="38"/>
      <c r="AE109" s="38"/>
      <c r="AG109" s="14">
        <v>2.2850000000000001</v>
      </c>
      <c r="AH109" s="14">
        <v>13.561</v>
      </c>
      <c r="AI109" s="14">
        <v>0.24149999999999999</v>
      </c>
      <c r="AJ109" s="14">
        <v>11.5656</v>
      </c>
      <c r="AK109" s="14">
        <v>0.53290000000000004</v>
      </c>
      <c r="AL109" s="14">
        <v>2.7153999999999998</v>
      </c>
      <c r="AM109" s="14">
        <v>50.961100000000002</v>
      </c>
      <c r="AN109" s="14">
        <v>6.2633999999999999</v>
      </c>
      <c r="AO109" s="14">
        <v>10.350899999999999</v>
      </c>
      <c r="AP109" s="14">
        <v>0.3679</v>
      </c>
      <c r="AQ109" s="14">
        <f t="shared" si="5"/>
        <v>0.22296969696969698</v>
      </c>
      <c r="AR109" s="14">
        <v>0.30270000000000002</v>
      </c>
      <c r="AS109" s="14">
        <v>2.07E-2</v>
      </c>
      <c r="AT109" s="14">
        <f t="shared" si="6"/>
        <v>1.8000000000000002E-2</v>
      </c>
      <c r="AU109" s="14">
        <v>99.168000000000006</v>
      </c>
      <c r="AV109" s="14">
        <v>39.905099999999997</v>
      </c>
      <c r="AW109" s="14">
        <v>43.515599999999999</v>
      </c>
      <c r="AX109" s="14">
        <v>17.0883</v>
      </c>
      <c r="AY109" s="14">
        <v>3.5900000000000001E-2</v>
      </c>
      <c r="AZ109" s="14">
        <v>1.3299999999999999E-2</v>
      </c>
      <c r="BA109" s="14">
        <v>0.28210000000000002</v>
      </c>
      <c r="BB109" s="14">
        <v>0.21249999999999999</v>
      </c>
      <c r="BC109" s="14">
        <v>3.4200000000000001E-2</v>
      </c>
      <c r="BD109" s="14">
        <v>0.2208</v>
      </c>
      <c r="BE109" s="14">
        <v>101.3078</v>
      </c>
      <c r="BF109" s="14">
        <f t="shared" ref="BF109:BF127" si="8">(AW109/40.3044)/(AW109/40.3044+AX109/71.844)</f>
        <v>0.81947016456884503</v>
      </c>
      <c r="BK109" s="13">
        <v>1195</v>
      </c>
      <c r="BL109" s="13">
        <v>63</v>
      </c>
      <c r="BM109" s="13">
        <v>27</v>
      </c>
      <c r="BN109" s="13">
        <v>3.2</v>
      </c>
      <c r="BO109" s="13">
        <v>339</v>
      </c>
      <c r="BP109" s="13">
        <v>31</v>
      </c>
      <c r="BQ109" s="13">
        <v>1110</v>
      </c>
      <c r="BR109" s="13">
        <v>490</v>
      </c>
      <c r="BU109" s="13">
        <v>90</v>
      </c>
      <c r="BV109" s="13">
        <v>14</v>
      </c>
      <c r="BW109" s="13">
        <v>10</v>
      </c>
      <c r="BX109" s="13">
        <v>1.6</v>
      </c>
      <c r="BY109" s="13">
        <v>402</v>
      </c>
      <c r="BZ109" s="13">
        <v>40</v>
      </c>
      <c r="CA109" s="13">
        <v>20.100000000000001</v>
      </c>
      <c r="CB109" s="13">
        <v>2.1</v>
      </c>
      <c r="CC109" s="13">
        <v>128</v>
      </c>
      <c r="CD109" s="13">
        <v>10</v>
      </c>
      <c r="CE109" s="13">
        <v>14.4</v>
      </c>
      <c r="CF109" s="13">
        <v>1.7</v>
      </c>
      <c r="CG109" s="13">
        <v>9.6000000000000002E-2</v>
      </c>
      <c r="CH109" s="13">
        <v>6.4000000000000001E-2</v>
      </c>
      <c r="CI109" s="13">
        <v>142</v>
      </c>
      <c r="CJ109" s="13">
        <v>21</v>
      </c>
      <c r="CK109" s="13">
        <v>13.5</v>
      </c>
      <c r="CL109" s="13">
        <v>1.5</v>
      </c>
      <c r="CM109" s="13">
        <v>35.700000000000003</v>
      </c>
      <c r="CN109" s="13">
        <v>2.5</v>
      </c>
      <c r="CO109" s="13">
        <v>4.51</v>
      </c>
      <c r="CP109" s="13">
        <v>0.5</v>
      </c>
      <c r="CQ109" s="13">
        <v>20.3</v>
      </c>
      <c r="CR109" s="13">
        <v>2.5</v>
      </c>
      <c r="CS109" s="13">
        <v>5.0999999999999996</v>
      </c>
      <c r="CT109" s="13">
        <v>1.5</v>
      </c>
      <c r="CU109" s="13">
        <v>1.8</v>
      </c>
      <c r="CV109" s="13">
        <v>0.47</v>
      </c>
      <c r="CW109" s="13">
        <v>5.0999999999999996</v>
      </c>
      <c r="CX109" s="13">
        <v>1.3</v>
      </c>
      <c r="CY109" s="13">
        <v>0.89</v>
      </c>
      <c r="CZ109" s="13">
        <v>0.18</v>
      </c>
      <c r="DA109" s="13">
        <v>4.9000000000000004</v>
      </c>
      <c r="DB109" s="13">
        <v>1</v>
      </c>
      <c r="DC109" s="13">
        <v>0.82</v>
      </c>
      <c r="DD109" s="13">
        <v>0.25</v>
      </c>
      <c r="DE109" s="13">
        <v>2.12</v>
      </c>
      <c r="DF109" s="13">
        <v>0.63</v>
      </c>
      <c r="DG109" s="13">
        <v>0.253</v>
      </c>
      <c r="DH109" s="13">
        <v>8.7999999999999995E-2</v>
      </c>
      <c r="DI109" s="13">
        <v>1.9</v>
      </c>
      <c r="DJ109" s="13">
        <v>0.5</v>
      </c>
      <c r="DK109" s="13">
        <v>0.21</v>
      </c>
      <c r="DL109" s="13">
        <v>0.13</v>
      </c>
      <c r="DM109" s="13">
        <v>3.5</v>
      </c>
      <c r="DN109" s="13">
        <v>1.4</v>
      </c>
      <c r="DO109" s="13">
        <v>0.89</v>
      </c>
      <c r="DP109" s="13">
        <v>0.33</v>
      </c>
      <c r="DQ109" s="13">
        <v>1.35</v>
      </c>
      <c r="DR109" s="13">
        <v>0.62</v>
      </c>
      <c r="DS109" s="13">
        <v>0.96</v>
      </c>
      <c r="DT109" s="13">
        <v>0.28999999999999998</v>
      </c>
      <c r="DU109" s="13">
        <v>0.35</v>
      </c>
      <c r="DV109" s="13">
        <v>0.15</v>
      </c>
      <c r="DW109" s="13">
        <v>27</v>
      </c>
      <c r="DX109" s="134">
        <v>-6.29</v>
      </c>
      <c r="DY109" s="130">
        <v>50.375999999999998</v>
      </c>
      <c r="DZ109" s="130">
        <v>2.56</v>
      </c>
      <c r="EA109" s="130">
        <v>12.786</v>
      </c>
      <c r="EB109" s="130">
        <v>1.6930000000000001</v>
      </c>
      <c r="EC109" s="130">
        <v>9.8089999999999993</v>
      </c>
      <c r="ED109" s="130">
        <v>0.379</v>
      </c>
      <c r="EE109" s="130">
        <v>8.0990000000000002</v>
      </c>
      <c r="EF109" s="130">
        <v>10.942</v>
      </c>
      <c r="EG109" s="130">
        <v>2.1539999999999999</v>
      </c>
      <c r="EH109" s="130">
        <v>0.502</v>
      </c>
      <c r="EI109" s="130">
        <v>0.22800000000000001</v>
      </c>
      <c r="EJ109" s="130">
        <v>0</v>
      </c>
      <c r="EK109" s="130">
        <v>11.332000000000001</v>
      </c>
      <c r="EL109" s="130">
        <v>11.33</v>
      </c>
    </row>
    <row r="110" spans="1:142" x14ac:dyDescent="0.3">
      <c r="A110" s="5" t="s">
        <v>236</v>
      </c>
      <c r="B110" s="5">
        <v>25</v>
      </c>
      <c r="C110" s="5">
        <v>916</v>
      </c>
      <c r="D110" t="s">
        <v>244</v>
      </c>
      <c r="F110" s="22">
        <v>3.7141000000000002</v>
      </c>
      <c r="G110" s="3">
        <v>143</v>
      </c>
      <c r="H110" s="3">
        <v>23</v>
      </c>
      <c r="I110" s="3"/>
      <c r="J110" s="3"/>
      <c r="K110" s="4">
        <v>0.36</v>
      </c>
      <c r="L110" s="4">
        <v>0.28999999999999998</v>
      </c>
      <c r="M110" s="4"/>
      <c r="N110" s="4"/>
      <c r="O110" s="4"/>
      <c r="P110" s="4"/>
      <c r="Q110" s="4">
        <v>1.57</v>
      </c>
      <c r="R110" s="4">
        <v>0.49</v>
      </c>
      <c r="S110" s="4"/>
      <c r="T110" s="4"/>
      <c r="U110" s="4">
        <v>0.107</v>
      </c>
      <c r="V110" s="4">
        <v>8.3000000000000004E-2</v>
      </c>
      <c r="W110" s="4"/>
      <c r="X110" s="4"/>
      <c r="Y110" s="4"/>
      <c r="Z110" s="4"/>
      <c r="AA110" s="38"/>
      <c r="AB110" s="38"/>
      <c r="AC110" s="38"/>
      <c r="AD110" s="38"/>
      <c r="AE110" s="38"/>
      <c r="AG110" s="14">
        <v>2.125</v>
      </c>
      <c r="AH110" s="14">
        <v>13.6798</v>
      </c>
      <c r="AI110" s="14">
        <v>0.25619999999999998</v>
      </c>
      <c r="AJ110" s="14">
        <v>12.2408</v>
      </c>
      <c r="AK110" s="14">
        <v>0.57550000000000001</v>
      </c>
      <c r="AL110" s="14">
        <v>2.7282000000000002</v>
      </c>
      <c r="AM110" s="14">
        <v>50.3797</v>
      </c>
      <c r="AN110" s="14">
        <v>5.1172000000000004</v>
      </c>
      <c r="AO110" s="14">
        <v>11.614800000000001</v>
      </c>
      <c r="AP110" s="14">
        <v>0.35089999999999999</v>
      </c>
      <c r="AQ110" s="14">
        <f t="shared" si="5"/>
        <v>0.21266666666666667</v>
      </c>
      <c r="AR110" s="14">
        <v>0.29809999999999998</v>
      </c>
      <c r="AS110" s="14">
        <v>1.9099999999999999E-2</v>
      </c>
      <c r="AT110" s="14">
        <f t="shared" si="6"/>
        <v>1.6608695652173912E-2</v>
      </c>
      <c r="AU110" s="14">
        <v>99.385400000000004</v>
      </c>
      <c r="AV110" s="14">
        <v>40.1646</v>
      </c>
      <c r="AW110" s="14">
        <v>43.738300000000002</v>
      </c>
      <c r="AX110" s="14">
        <v>16.648399999999999</v>
      </c>
      <c r="AY110" s="14">
        <v>2.93E-2</v>
      </c>
      <c r="AZ110" s="14">
        <v>1.29E-2</v>
      </c>
      <c r="BA110" s="14">
        <v>0.28270000000000001</v>
      </c>
      <c r="BB110" s="14">
        <v>0.23449999999999999</v>
      </c>
      <c r="BC110" s="14">
        <v>3.09E-2</v>
      </c>
      <c r="BD110" s="14">
        <v>0.25469999999999998</v>
      </c>
      <c r="BE110" s="14">
        <v>101.3963</v>
      </c>
      <c r="BF110" s="14">
        <f t="shared" si="8"/>
        <v>0.82403769660824444</v>
      </c>
      <c r="BK110" s="13">
        <v>1298</v>
      </c>
      <c r="BL110" s="13">
        <v>86</v>
      </c>
      <c r="BM110" s="13">
        <v>27.6</v>
      </c>
      <c r="BN110" s="13">
        <v>5.7</v>
      </c>
      <c r="BO110" s="13">
        <v>340</v>
      </c>
      <c r="BP110" s="13">
        <v>70</v>
      </c>
      <c r="BQ110" s="13">
        <v>313</v>
      </c>
      <c r="BR110" s="13">
        <v>64</v>
      </c>
      <c r="BU110" s="13">
        <v>28</v>
      </c>
      <c r="BV110" s="13">
        <v>6.8</v>
      </c>
      <c r="BW110" s="13">
        <v>9.6999999999999993</v>
      </c>
      <c r="BX110" s="13">
        <v>2.2999999999999998</v>
      </c>
      <c r="BY110" s="13">
        <v>419</v>
      </c>
      <c r="BZ110" s="13">
        <v>81</v>
      </c>
      <c r="CA110" s="13">
        <v>23.8</v>
      </c>
      <c r="CB110" s="13">
        <v>5.3</v>
      </c>
      <c r="CC110" s="13">
        <v>126</v>
      </c>
      <c r="CD110" s="13">
        <v>19</v>
      </c>
      <c r="CE110" s="13">
        <v>14.5</v>
      </c>
      <c r="CF110" s="13">
        <v>2.9</v>
      </c>
      <c r="CG110" s="13">
        <v>0.16700000000000001</v>
      </c>
      <c r="CH110" s="13">
        <v>7.0999999999999994E-2</v>
      </c>
      <c r="CI110" s="13">
        <v>159</v>
      </c>
      <c r="CJ110" s="13">
        <v>26</v>
      </c>
      <c r="CK110" s="13">
        <v>14.4</v>
      </c>
      <c r="CL110" s="13">
        <v>2.2000000000000002</v>
      </c>
      <c r="CM110" s="13">
        <v>39.5</v>
      </c>
      <c r="CN110" s="13">
        <v>7.3</v>
      </c>
      <c r="CO110" s="13">
        <v>5.7</v>
      </c>
      <c r="CP110" s="13">
        <v>1.1000000000000001</v>
      </c>
      <c r="CQ110" s="13">
        <v>27.9</v>
      </c>
      <c r="CR110" s="13">
        <v>5.8</v>
      </c>
      <c r="CS110" s="13">
        <v>5.93</v>
      </c>
      <c r="CT110" s="13">
        <v>0.97</v>
      </c>
      <c r="CU110" s="13">
        <v>2.27</v>
      </c>
      <c r="CV110" s="13">
        <v>0.86</v>
      </c>
      <c r="CW110" s="13">
        <v>5.5</v>
      </c>
      <c r="CX110" s="13">
        <v>2.9</v>
      </c>
      <c r="CY110" s="13">
        <v>0.84</v>
      </c>
      <c r="CZ110" s="13">
        <v>0.28000000000000003</v>
      </c>
      <c r="DA110" s="13">
        <v>5.2</v>
      </c>
      <c r="DB110" s="13">
        <v>0.93</v>
      </c>
      <c r="DC110" s="13">
        <v>0.92</v>
      </c>
      <c r="DD110" s="13">
        <v>0.35</v>
      </c>
      <c r="DE110" s="13">
        <v>2.52</v>
      </c>
      <c r="DF110" s="13">
        <v>0.61</v>
      </c>
      <c r="DG110" s="13">
        <v>0.23</v>
      </c>
      <c r="DH110" s="13">
        <v>0.11</v>
      </c>
      <c r="DI110" s="13">
        <v>1.52</v>
      </c>
      <c r="DJ110" s="13">
        <v>0.53</v>
      </c>
      <c r="DK110" s="13">
        <v>0.23</v>
      </c>
      <c r="DL110" s="13">
        <v>0.19</v>
      </c>
      <c r="DM110" s="13">
        <v>4.7</v>
      </c>
      <c r="DN110" s="13">
        <v>2.1</v>
      </c>
      <c r="DO110" s="13">
        <v>0.99</v>
      </c>
      <c r="DP110" s="13">
        <v>0.33</v>
      </c>
      <c r="DQ110" s="13">
        <v>1.58</v>
      </c>
      <c r="DR110" s="13">
        <v>0.76</v>
      </c>
      <c r="DS110" s="13">
        <v>0.97</v>
      </c>
      <c r="DT110" s="13">
        <v>0.46</v>
      </c>
      <c r="DU110" s="13">
        <v>0.49</v>
      </c>
      <c r="DV110" s="13">
        <v>0.27</v>
      </c>
      <c r="DW110" s="13">
        <v>30</v>
      </c>
      <c r="DX110" s="134">
        <v>-8.07</v>
      </c>
      <c r="DY110" s="130">
        <v>49.816000000000003</v>
      </c>
      <c r="DZ110" s="130">
        <v>2.5369999999999999</v>
      </c>
      <c r="EA110" s="130">
        <v>12.723000000000001</v>
      </c>
      <c r="EB110" s="130">
        <v>1.7190000000000001</v>
      </c>
      <c r="EC110" s="130">
        <v>9.85</v>
      </c>
      <c r="ED110" s="130">
        <v>0.35899999999999999</v>
      </c>
      <c r="EE110" s="130">
        <v>8.3350000000000009</v>
      </c>
      <c r="EF110" s="130">
        <v>11.445</v>
      </c>
      <c r="EG110" s="130">
        <v>1.976</v>
      </c>
      <c r="EH110" s="130">
        <v>0.53500000000000003</v>
      </c>
      <c r="EI110" s="130">
        <v>0.23799999999999999</v>
      </c>
      <c r="EJ110" s="130">
        <v>0</v>
      </c>
      <c r="EK110" s="130">
        <v>11.397</v>
      </c>
      <c r="EL110" s="130">
        <v>11.33</v>
      </c>
    </row>
    <row r="111" spans="1:142" x14ac:dyDescent="0.3">
      <c r="A111" s="5" t="s">
        <v>236</v>
      </c>
      <c r="B111" s="5">
        <v>25</v>
      </c>
      <c r="C111" s="5">
        <v>916</v>
      </c>
      <c r="D111" t="s">
        <v>245</v>
      </c>
      <c r="F111" s="22">
        <v>6.4676</v>
      </c>
      <c r="G111" s="3">
        <v>142</v>
      </c>
      <c r="H111" s="3">
        <v>15</v>
      </c>
      <c r="I111" s="3"/>
      <c r="J111" s="3"/>
      <c r="K111" s="4">
        <v>0.66</v>
      </c>
      <c r="L111" s="4">
        <v>0.45</v>
      </c>
      <c r="M111" s="4"/>
      <c r="N111" s="4"/>
      <c r="O111" s="4"/>
      <c r="P111" s="4"/>
      <c r="Q111" s="4">
        <v>1.87</v>
      </c>
      <c r="R111" s="4">
        <v>0.35</v>
      </c>
      <c r="S111" s="4"/>
      <c r="T111" s="4"/>
      <c r="U111" s="4">
        <v>0.182</v>
      </c>
      <c r="V111" s="4">
        <v>7.4999999999999997E-2</v>
      </c>
      <c r="W111" s="4">
        <v>5.0999999999999997E-2</v>
      </c>
      <c r="X111" s="4">
        <v>3.5999999999999997E-2</v>
      </c>
      <c r="Y111" s="4"/>
      <c r="Z111" s="4"/>
      <c r="AA111" s="38"/>
      <c r="AB111" s="38"/>
      <c r="AC111" s="38"/>
      <c r="AD111" s="38"/>
      <c r="AE111" s="38"/>
      <c r="AF111" s="19"/>
      <c r="AG111" s="15">
        <v>2.0846</v>
      </c>
      <c r="AH111" s="15">
        <v>14.3004</v>
      </c>
      <c r="AI111" s="15">
        <v>0.28549999999999998</v>
      </c>
      <c r="AJ111" s="15">
        <v>13.4171</v>
      </c>
      <c r="AK111" s="15">
        <v>0.61299999999999999</v>
      </c>
      <c r="AL111" s="15">
        <v>3.0291000000000001</v>
      </c>
      <c r="AM111" s="15">
        <v>51.267099999999999</v>
      </c>
      <c r="AN111" s="15">
        <v>3.7073999999999998</v>
      </c>
      <c r="AO111" s="15">
        <v>10.348599999999999</v>
      </c>
      <c r="AP111" s="15">
        <v>0.32700000000000001</v>
      </c>
      <c r="AQ111" s="14">
        <f t="shared" si="5"/>
        <v>0.19818181818181821</v>
      </c>
      <c r="AR111" s="15">
        <v>0.315</v>
      </c>
      <c r="AS111" s="15">
        <v>1.7500000000000002E-2</v>
      </c>
      <c r="AT111" s="14">
        <f t="shared" si="6"/>
        <v>1.5217391304347828E-2</v>
      </c>
      <c r="AU111" s="15">
        <v>99.712299999999999</v>
      </c>
      <c r="AV111" s="14">
        <v>40.1646</v>
      </c>
      <c r="AW111" s="14">
        <v>43.738300000000002</v>
      </c>
      <c r="AX111" s="14">
        <v>16.648399999999999</v>
      </c>
      <c r="AY111" s="14">
        <v>2.93E-2</v>
      </c>
      <c r="AZ111" s="14">
        <v>1.29E-2</v>
      </c>
      <c r="BA111" s="14">
        <v>0.28270000000000001</v>
      </c>
      <c r="BB111" s="14">
        <v>0.23449999999999999</v>
      </c>
      <c r="BC111" s="14">
        <v>3.09E-2</v>
      </c>
      <c r="BD111" s="14">
        <v>0.25469999999999998</v>
      </c>
      <c r="BE111" s="14">
        <v>101.3963</v>
      </c>
      <c r="BF111" s="14">
        <f t="shared" si="8"/>
        <v>0.82403769660824444</v>
      </c>
      <c r="BK111" s="13">
        <v>1386</v>
      </c>
      <c r="BL111" s="13">
        <v>87</v>
      </c>
      <c r="BM111" s="13">
        <v>26.9</v>
      </c>
      <c r="BN111" s="13">
        <v>2.5</v>
      </c>
      <c r="BO111" s="13">
        <v>335</v>
      </c>
      <c r="BP111" s="13">
        <v>37</v>
      </c>
      <c r="BQ111" s="13">
        <v>294</v>
      </c>
      <c r="BR111" s="13">
        <v>29</v>
      </c>
      <c r="BU111" s="13">
        <v>17.899999999999999</v>
      </c>
      <c r="BV111" s="13">
        <v>2.2999999999999998</v>
      </c>
      <c r="BW111" s="13">
        <v>9.6</v>
      </c>
      <c r="BX111" s="13">
        <v>1.4</v>
      </c>
      <c r="BY111" s="13">
        <v>385</v>
      </c>
      <c r="BZ111" s="13">
        <v>34</v>
      </c>
      <c r="CA111" s="13">
        <v>20</v>
      </c>
      <c r="CB111" s="13">
        <v>1.8</v>
      </c>
      <c r="CC111" s="13">
        <v>126</v>
      </c>
      <c r="CD111" s="13">
        <v>11</v>
      </c>
      <c r="CE111" s="13">
        <v>13.7</v>
      </c>
      <c r="CF111" s="13">
        <v>1.9</v>
      </c>
      <c r="CI111" s="13">
        <v>139</v>
      </c>
      <c r="CJ111" s="13">
        <v>16</v>
      </c>
      <c r="CK111" s="13">
        <v>14.6</v>
      </c>
      <c r="CL111" s="13">
        <v>1.4</v>
      </c>
      <c r="CM111" s="13">
        <v>37.5</v>
      </c>
      <c r="CN111" s="13">
        <v>2.8</v>
      </c>
      <c r="CO111" s="13">
        <v>4.32</v>
      </c>
      <c r="CP111" s="13">
        <v>0.72</v>
      </c>
      <c r="CQ111" s="13">
        <v>21.5</v>
      </c>
      <c r="CR111" s="13">
        <v>2.4</v>
      </c>
      <c r="CS111" s="13">
        <v>6.2</v>
      </c>
      <c r="CT111" s="13">
        <v>1.8</v>
      </c>
      <c r="CU111" s="13">
        <v>2.0299999999999998</v>
      </c>
      <c r="CV111" s="13">
        <v>0.53</v>
      </c>
      <c r="CW111" s="13">
        <v>7.5</v>
      </c>
      <c r="CX111" s="13">
        <v>1.4</v>
      </c>
      <c r="CY111" s="13">
        <v>0.99</v>
      </c>
      <c r="CZ111" s="13">
        <v>0.22</v>
      </c>
      <c r="DA111" s="13">
        <v>4.7</v>
      </c>
      <c r="DB111" s="13">
        <v>1.1000000000000001</v>
      </c>
      <c r="DC111" s="13">
        <v>0.82</v>
      </c>
      <c r="DD111" s="13">
        <v>0.16</v>
      </c>
      <c r="DE111" s="13">
        <v>1.75</v>
      </c>
      <c r="DF111" s="13">
        <v>0.66</v>
      </c>
      <c r="DG111" s="13">
        <v>0.27</v>
      </c>
      <c r="DH111" s="13">
        <v>0.13</v>
      </c>
      <c r="DI111" s="13">
        <v>1.86</v>
      </c>
      <c r="DJ111" s="13">
        <v>0.61</v>
      </c>
      <c r="DK111" s="13">
        <v>0.15</v>
      </c>
      <c r="DL111" s="13">
        <v>0.12</v>
      </c>
      <c r="DM111" s="13">
        <v>4.4000000000000004</v>
      </c>
      <c r="DN111" s="13">
        <v>1.7</v>
      </c>
      <c r="DO111" s="13">
        <v>1.1599999999999999</v>
      </c>
      <c r="DP111" s="13">
        <v>0.39</v>
      </c>
      <c r="DQ111" s="13">
        <v>1.06</v>
      </c>
      <c r="DR111" s="13">
        <v>0.41</v>
      </c>
      <c r="DS111" s="13">
        <v>1.05</v>
      </c>
      <c r="DT111" s="13">
        <v>0.14000000000000001</v>
      </c>
      <c r="DU111" s="13">
        <v>0.33</v>
      </c>
      <c r="DV111" s="13">
        <v>0.16</v>
      </c>
      <c r="DW111" s="13">
        <v>33</v>
      </c>
      <c r="DX111" s="134">
        <v>-13.96</v>
      </c>
      <c r="DY111" s="130">
        <v>49.707999999999998</v>
      </c>
      <c r="DZ111" s="130">
        <v>2.6509999999999998</v>
      </c>
      <c r="EA111" s="130">
        <v>12.515000000000001</v>
      </c>
      <c r="EB111" s="130">
        <v>1.7310000000000001</v>
      </c>
      <c r="EC111" s="130">
        <v>9.8420000000000005</v>
      </c>
      <c r="ED111" s="130">
        <v>0.34200000000000003</v>
      </c>
      <c r="EE111" s="130">
        <v>8.3279999999999994</v>
      </c>
      <c r="EF111" s="130">
        <v>11.834</v>
      </c>
      <c r="EG111" s="130">
        <v>1.8240000000000001</v>
      </c>
      <c r="EH111" s="130">
        <v>0.53600000000000003</v>
      </c>
      <c r="EI111" s="130">
        <v>0.25</v>
      </c>
      <c r="EJ111" s="130">
        <v>0</v>
      </c>
      <c r="EK111" s="130">
        <v>11.4</v>
      </c>
      <c r="EL111" s="130">
        <v>11.33</v>
      </c>
    </row>
    <row r="112" spans="1:142" x14ac:dyDescent="0.3">
      <c r="A112" s="5" t="s">
        <v>236</v>
      </c>
      <c r="B112" s="5">
        <v>25</v>
      </c>
      <c r="C112" s="5">
        <v>916</v>
      </c>
      <c r="D112" t="s">
        <v>246</v>
      </c>
      <c r="F112" s="22">
        <v>6.6970999999999998</v>
      </c>
      <c r="G112" s="3">
        <v>190</v>
      </c>
      <c r="H112" s="3">
        <v>14</v>
      </c>
      <c r="I112" s="3"/>
      <c r="J112" s="3"/>
      <c r="K112" s="4">
        <v>0.56000000000000005</v>
      </c>
      <c r="L112" s="4">
        <v>0.33</v>
      </c>
      <c r="M112" s="4"/>
      <c r="N112" s="4"/>
      <c r="O112" s="4"/>
      <c r="P112" s="4"/>
      <c r="Q112" s="4">
        <v>1.93</v>
      </c>
      <c r="R112" s="4">
        <v>0.6</v>
      </c>
      <c r="S112" s="4"/>
      <c r="T112" s="4"/>
      <c r="U112" s="4">
        <v>0.17</v>
      </c>
      <c r="V112" s="4">
        <v>0.14000000000000001</v>
      </c>
      <c r="W112" s="4"/>
      <c r="X112" s="4"/>
      <c r="Y112" s="4"/>
      <c r="Z112" s="4"/>
      <c r="AA112" s="38"/>
      <c r="AB112" s="38"/>
      <c r="AC112" s="38"/>
      <c r="AD112" s="38"/>
      <c r="AE112" s="38"/>
      <c r="AG112" s="14">
        <v>2.0453000000000001</v>
      </c>
      <c r="AH112" s="14">
        <v>13.823700000000001</v>
      </c>
      <c r="AI112" s="14">
        <v>0.27879999999999999</v>
      </c>
      <c r="AJ112" s="14">
        <v>11.9825</v>
      </c>
      <c r="AK112" s="14">
        <v>0.51400000000000001</v>
      </c>
      <c r="AL112" s="14">
        <v>2.7968000000000002</v>
      </c>
      <c r="AM112" s="14">
        <v>51.037999999999997</v>
      </c>
      <c r="AN112" s="14">
        <v>5.7816000000000001</v>
      </c>
      <c r="AO112" s="14">
        <v>11.065</v>
      </c>
      <c r="AP112" s="14">
        <v>0.31909999999999999</v>
      </c>
      <c r="AQ112" s="14">
        <f t="shared" si="5"/>
        <v>0.1933939393939394</v>
      </c>
      <c r="AR112" s="14">
        <v>0.1951</v>
      </c>
      <c r="AS112" s="14">
        <v>2.0400000000000001E-2</v>
      </c>
      <c r="AT112" s="14">
        <f t="shared" si="6"/>
        <v>1.7739130434782611E-2</v>
      </c>
      <c r="AU112" s="14">
        <v>99.860200000000006</v>
      </c>
      <c r="AV112" s="14">
        <v>40.089100000000002</v>
      </c>
      <c r="AW112" s="14">
        <v>43.325099999999999</v>
      </c>
      <c r="AX112" s="14">
        <v>17.319299999999998</v>
      </c>
      <c r="AY112" s="14">
        <v>2.5100000000000001E-2</v>
      </c>
      <c r="AZ112" s="14">
        <v>1.26E-2</v>
      </c>
      <c r="BA112" s="14">
        <v>0.28420000000000001</v>
      </c>
      <c r="BB112" s="14">
        <v>0.21429999999999999</v>
      </c>
      <c r="BC112" s="14">
        <v>4.2999999999999997E-2</v>
      </c>
      <c r="BD112" s="14">
        <v>0.23380000000000001</v>
      </c>
      <c r="BE112" s="14">
        <v>101.54640000000001</v>
      </c>
      <c r="BF112" s="14">
        <f t="shared" si="8"/>
        <v>0.81681964663688555</v>
      </c>
      <c r="BK112" s="13">
        <v>1280</v>
      </c>
      <c r="BL112" s="13">
        <v>150</v>
      </c>
      <c r="BM112" s="13">
        <v>28.2</v>
      </c>
      <c r="BN112" s="13">
        <v>2.2999999999999998</v>
      </c>
      <c r="BO112" s="13">
        <v>326</v>
      </c>
      <c r="BP112" s="13">
        <v>29</v>
      </c>
      <c r="BQ112" s="13">
        <v>255</v>
      </c>
      <c r="BR112" s="13">
        <v>26</v>
      </c>
      <c r="BU112" s="13">
        <v>49</v>
      </c>
      <c r="BV112" s="13">
        <v>6.8</v>
      </c>
      <c r="BW112" s="13">
        <v>9.6999999999999993</v>
      </c>
      <c r="BX112" s="13">
        <v>2.2000000000000002</v>
      </c>
      <c r="BY112" s="13">
        <v>402</v>
      </c>
      <c r="BZ112" s="13">
        <v>37</v>
      </c>
      <c r="CA112" s="13">
        <v>24.1</v>
      </c>
      <c r="CB112" s="13">
        <v>2.8</v>
      </c>
      <c r="CC112" s="13">
        <v>146</v>
      </c>
      <c r="CD112" s="13">
        <v>13</v>
      </c>
      <c r="CE112" s="13">
        <v>15</v>
      </c>
      <c r="CF112" s="13">
        <v>1.8</v>
      </c>
      <c r="CI112" s="13">
        <v>152</v>
      </c>
      <c r="CJ112" s="13">
        <v>17</v>
      </c>
      <c r="CK112" s="13">
        <v>15.3</v>
      </c>
      <c r="CL112" s="13">
        <v>2.4</v>
      </c>
      <c r="CM112" s="13">
        <v>36.799999999999997</v>
      </c>
      <c r="CN112" s="13">
        <v>3.6</v>
      </c>
      <c r="CO112" s="13">
        <v>5.53</v>
      </c>
      <c r="CP112" s="13">
        <v>0.83</v>
      </c>
      <c r="CQ112" s="13">
        <v>22.6</v>
      </c>
      <c r="CR112" s="13">
        <v>3.1</v>
      </c>
      <c r="CS112" s="13">
        <v>8.1</v>
      </c>
      <c r="CT112" s="13">
        <v>2.1</v>
      </c>
      <c r="CU112" s="13">
        <v>1.94</v>
      </c>
      <c r="CV112" s="13">
        <v>0.41</v>
      </c>
      <c r="CW112" s="13">
        <v>5.3</v>
      </c>
      <c r="CX112" s="13">
        <v>1.7</v>
      </c>
      <c r="CY112" s="13">
        <v>0.7</v>
      </c>
      <c r="CZ112" s="13">
        <v>0.23</v>
      </c>
      <c r="DA112" s="13">
        <v>5.64</v>
      </c>
      <c r="DB112" s="13">
        <v>0.73</v>
      </c>
      <c r="DC112" s="13">
        <v>1.06</v>
      </c>
      <c r="DD112" s="13">
        <v>0.38</v>
      </c>
      <c r="DE112" s="13">
        <v>3</v>
      </c>
      <c r="DF112" s="13">
        <v>0.82</v>
      </c>
      <c r="DG112" s="13">
        <v>0.20899999999999999</v>
      </c>
      <c r="DH112" s="13">
        <v>6.3E-2</v>
      </c>
      <c r="DI112" s="13">
        <v>1.89</v>
      </c>
      <c r="DJ112" s="13">
        <v>0.95</v>
      </c>
      <c r="DK112" s="13">
        <v>0.14599999999999999</v>
      </c>
      <c r="DL112" s="13">
        <v>9.2999999999999999E-2</v>
      </c>
      <c r="DM112" s="13">
        <v>3.8</v>
      </c>
      <c r="DN112" s="13">
        <v>1.7</v>
      </c>
      <c r="DO112" s="13">
        <v>0.93</v>
      </c>
      <c r="DP112" s="13">
        <v>0.24</v>
      </c>
      <c r="DQ112" s="13">
        <v>1.44</v>
      </c>
      <c r="DR112" s="13">
        <v>0.56999999999999995</v>
      </c>
      <c r="DS112" s="13">
        <v>0.88</v>
      </c>
      <c r="DT112" s="13">
        <v>0.41</v>
      </c>
      <c r="DU112" s="13">
        <v>0.41</v>
      </c>
      <c r="DV112" s="13">
        <v>0.21</v>
      </c>
      <c r="DW112" s="13">
        <v>36</v>
      </c>
      <c r="DX112" s="134">
        <v>-6.41</v>
      </c>
      <c r="DY112" s="130">
        <v>50.192</v>
      </c>
      <c r="DZ112" s="130">
        <v>2.621</v>
      </c>
      <c r="EA112" s="130">
        <v>12.952999999999999</v>
      </c>
      <c r="EB112" s="130">
        <v>1.671</v>
      </c>
      <c r="EC112" s="130">
        <v>9.827</v>
      </c>
      <c r="ED112" s="130">
        <v>0.33100000000000002</v>
      </c>
      <c r="EE112" s="130">
        <v>8.0090000000000003</v>
      </c>
      <c r="EF112" s="130">
        <v>11.27</v>
      </c>
      <c r="EG112" s="130">
        <v>1.9159999999999999</v>
      </c>
      <c r="EH112" s="130">
        <v>0.48199999999999998</v>
      </c>
      <c r="EI112" s="130">
        <v>0.26100000000000001</v>
      </c>
      <c r="EJ112" s="130">
        <v>0</v>
      </c>
      <c r="EK112" s="130">
        <v>11.33</v>
      </c>
      <c r="EL112" s="130">
        <v>11.33</v>
      </c>
    </row>
    <row r="113" spans="1:142" x14ac:dyDescent="0.3">
      <c r="A113" s="5" t="s">
        <v>236</v>
      </c>
      <c r="B113" s="5">
        <v>25</v>
      </c>
      <c r="C113" s="5">
        <v>916</v>
      </c>
      <c r="D113" t="s">
        <v>247</v>
      </c>
      <c r="F113" s="22">
        <v>3.5333999999999999</v>
      </c>
      <c r="G113" s="3">
        <v>17</v>
      </c>
      <c r="H113" s="3">
        <v>8.4</v>
      </c>
      <c r="I113" s="3"/>
      <c r="J113" s="3"/>
      <c r="K113" s="4">
        <v>0.72</v>
      </c>
      <c r="L113" s="4">
        <v>0.56999999999999995</v>
      </c>
      <c r="M113" s="4"/>
      <c r="N113" s="4"/>
      <c r="O113" s="4"/>
      <c r="P113" s="4"/>
      <c r="Q113" s="4">
        <v>1.27</v>
      </c>
      <c r="R113" s="4">
        <v>0.9</v>
      </c>
      <c r="S113" s="4"/>
      <c r="T113" s="4"/>
      <c r="U113" s="4">
        <v>0.189</v>
      </c>
      <c r="V113" s="4">
        <v>6.6000000000000003E-2</v>
      </c>
      <c r="W113" s="4"/>
      <c r="X113" s="4"/>
      <c r="Y113" s="4"/>
      <c r="Z113" s="4"/>
      <c r="AA113" s="38"/>
      <c r="AB113" s="38"/>
      <c r="AC113" s="38"/>
      <c r="AD113" s="38"/>
      <c r="AE113" s="38"/>
      <c r="AG113" s="14">
        <v>2.1815000000000002</v>
      </c>
      <c r="AH113" s="14">
        <v>14.865600000000001</v>
      </c>
      <c r="AI113" s="14">
        <v>0.26929999999999998</v>
      </c>
      <c r="AJ113" s="14">
        <v>13.1381</v>
      </c>
      <c r="AK113" s="14">
        <v>0.4652</v>
      </c>
      <c r="AL113" s="14">
        <v>2.8300999999999998</v>
      </c>
      <c r="AM113" s="14">
        <v>50.225999999999999</v>
      </c>
      <c r="AN113" s="14">
        <v>5.4828000000000001</v>
      </c>
      <c r="AO113" s="14">
        <v>7.5454999999999997</v>
      </c>
      <c r="AP113" s="14">
        <v>0.2586</v>
      </c>
      <c r="AQ113" s="14">
        <f t="shared" si="5"/>
        <v>0.15672727272727274</v>
      </c>
      <c r="AR113" s="14">
        <v>0.2767</v>
      </c>
      <c r="AS113" s="14">
        <v>2.0199999999999999E-2</v>
      </c>
      <c r="AT113" s="14">
        <f t="shared" si="6"/>
        <v>1.7565217391304348E-2</v>
      </c>
      <c r="AU113" s="14">
        <v>97.559600000000003</v>
      </c>
      <c r="AV113" s="14">
        <v>40.910899999999998</v>
      </c>
      <c r="AW113" s="14">
        <v>48.306600000000003</v>
      </c>
      <c r="AX113" s="14">
        <v>11.216699999999999</v>
      </c>
      <c r="AY113" s="14">
        <v>5.2200000000000003E-2</v>
      </c>
      <c r="AZ113" s="14">
        <v>5.1999999999999998E-3</v>
      </c>
      <c r="BA113" s="14">
        <v>0.24479999999999999</v>
      </c>
      <c r="BB113" s="14">
        <v>0.43030000000000002</v>
      </c>
      <c r="BC113" s="14">
        <v>9.8199999999999996E-2</v>
      </c>
      <c r="BD113" s="14">
        <v>0.13539999999999999</v>
      </c>
      <c r="BE113" s="14">
        <v>101.4003</v>
      </c>
      <c r="BF113" s="14">
        <f t="shared" si="8"/>
        <v>0.88474994680844998</v>
      </c>
      <c r="BK113" s="13">
        <v>1610</v>
      </c>
      <c r="BL113" s="13">
        <v>210</v>
      </c>
      <c r="BM113" s="13">
        <v>24.4</v>
      </c>
      <c r="BN113" s="13">
        <v>5.3</v>
      </c>
      <c r="BO113" s="13">
        <v>358</v>
      </c>
      <c r="BP113" s="13">
        <v>44</v>
      </c>
      <c r="BQ113" s="13">
        <v>367</v>
      </c>
      <c r="BR113" s="13">
        <v>42</v>
      </c>
      <c r="BU113" s="13">
        <v>28.2</v>
      </c>
      <c r="BV113" s="13">
        <v>9.3000000000000007</v>
      </c>
      <c r="BW113" s="13">
        <v>10.1</v>
      </c>
      <c r="BX113" s="13">
        <v>2.4</v>
      </c>
      <c r="BY113" s="13">
        <v>428</v>
      </c>
      <c r="BZ113" s="13">
        <v>92</v>
      </c>
      <c r="CA113" s="13">
        <v>25.6</v>
      </c>
      <c r="CB113" s="13">
        <v>4.4000000000000004</v>
      </c>
      <c r="CC113" s="13">
        <v>144</v>
      </c>
      <c r="CD113" s="13">
        <v>27</v>
      </c>
      <c r="CE113" s="13">
        <v>18.2</v>
      </c>
      <c r="CF113" s="13">
        <v>2.6</v>
      </c>
      <c r="CI113" s="13">
        <v>159</v>
      </c>
      <c r="CJ113" s="13">
        <v>45</v>
      </c>
      <c r="CK113" s="13">
        <v>14.5</v>
      </c>
      <c r="CL113" s="13">
        <v>2.6</v>
      </c>
      <c r="CM113" s="13">
        <v>40.200000000000003</v>
      </c>
      <c r="CN113" s="13">
        <v>2.1</v>
      </c>
      <c r="CO113" s="13">
        <v>6.6</v>
      </c>
      <c r="CP113" s="13">
        <v>2.7</v>
      </c>
      <c r="CQ113" s="13">
        <v>24.2</v>
      </c>
      <c r="CR113" s="13">
        <v>3.4</v>
      </c>
      <c r="CS113" s="13">
        <v>3.7</v>
      </c>
      <c r="CT113" s="13">
        <v>2.6</v>
      </c>
      <c r="CU113" s="13">
        <v>2.2000000000000002</v>
      </c>
      <c r="CV113" s="13">
        <v>1.1000000000000001</v>
      </c>
      <c r="CW113" s="13">
        <v>6.1</v>
      </c>
      <c r="CX113" s="13">
        <v>1.8</v>
      </c>
      <c r="CY113" s="13">
        <v>1.01</v>
      </c>
      <c r="CZ113" s="13">
        <v>0.27</v>
      </c>
      <c r="DA113" s="13">
        <v>5.2</v>
      </c>
      <c r="DB113" s="13">
        <v>1.8</v>
      </c>
      <c r="DC113" s="13">
        <v>0.77</v>
      </c>
      <c r="DD113" s="13">
        <v>0.15</v>
      </c>
      <c r="DE113" s="13">
        <v>2.16</v>
      </c>
      <c r="DF113" s="13">
        <v>0.98</v>
      </c>
      <c r="DG113" s="13">
        <v>0.20200000000000001</v>
      </c>
      <c r="DH113" s="13">
        <v>5.7000000000000002E-2</v>
      </c>
      <c r="DI113" s="13">
        <v>2.2999999999999998</v>
      </c>
      <c r="DJ113" s="13">
        <v>1</v>
      </c>
      <c r="DK113" s="13">
        <v>0.17</v>
      </c>
      <c r="DL113" s="13">
        <v>0.19</v>
      </c>
      <c r="DM113" s="13">
        <v>3.7</v>
      </c>
      <c r="DN113" s="13">
        <v>2.9</v>
      </c>
      <c r="DO113" s="13">
        <v>0.56999999999999995</v>
      </c>
      <c r="DP113" s="13">
        <v>0.38</v>
      </c>
      <c r="DQ113" s="13">
        <v>1.27</v>
      </c>
      <c r="DR113" s="13">
        <v>0.87</v>
      </c>
      <c r="DS113" s="13">
        <v>0.74</v>
      </c>
      <c r="DT113" s="13">
        <v>0.49</v>
      </c>
      <c r="DU113" s="13">
        <v>0.81</v>
      </c>
      <c r="DV113" s="13">
        <v>0.34</v>
      </c>
      <c r="DW113" s="13">
        <v>39</v>
      </c>
      <c r="DX113" s="134">
        <v>-28.63</v>
      </c>
      <c r="DY113" s="130">
        <v>48.213999999999999</v>
      </c>
      <c r="DZ113" s="130">
        <v>2.214</v>
      </c>
      <c r="EA113" s="130">
        <v>11.63</v>
      </c>
      <c r="EB113" s="130">
        <v>1.694</v>
      </c>
      <c r="EC113" s="130">
        <v>9.8130000000000006</v>
      </c>
      <c r="ED113" s="130">
        <v>0.27300000000000002</v>
      </c>
      <c r="EE113" s="130">
        <v>13.061999999999999</v>
      </c>
      <c r="EF113" s="130">
        <v>10.427</v>
      </c>
      <c r="EG113" s="130">
        <v>1.7070000000000001</v>
      </c>
      <c r="EH113" s="130">
        <v>0.36399999999999999</v>
      </c>
      <c r="EI113" s="130">
        <v>0.21099999999999999</v>
      </c>
      <c r="EJ113" s="130">
        <v>0</v>
      </c>
      <c r="EK113" s="130">
        <v>11.337999999999999</v>
      </c>
      <c r="EL113" s="130">
        <v>11.33</v>
      </c>
    </row>
    <row r="114" spans="1:142" x14ac:dyDescent="0.3">
      <c r="A114" s="5" t="s">
        <v>248</v>
      </c>
      <c r="B114" s="5">
        <v>30</v>
      </c>
      <c r="C114" s="5">
        <v>910</v>
      </c>
      <c r="D114" t="s">
        <v>250</v>
      </c>
      <c r="F114" s="22">
        <v>4.4317000000000002</v>
      </c>
      <c r="G114" s="3">
        <v>95</v>
      </c>
      <c r="H114" s="3">
        <v>23</v>
      </c>
      <c r="I114" s="3">
        <v>119</v>
      </c>
      <c r="J114" s="3">
        <v>10</v>
      </c>
      <c r="K114" s="4">
        <v>0.65</v>
      </c>
      <c r="L114" s="4">
        <v>0.52</v>
      </c>
      <c r="M114" s="4"/>
      <c r="N114" s="4"/>
      <c r="O114" s="4">
        <v>0.17</v>
      </c>
      <c r="P114" s="4">
        <v>0.15</v>
      </c>
      <c r="Q114" s="4">
        <v>1.27</v>
      </c>
      <c r="R114" s="4">
        <v>0.72</v>
      </c>
      <c r="S114" s="4"/>
      <c r="T114" s="4"/>
      <c r="U114" s="4">
        <v>0.19</v>
      </c>
      <c r="V114" s="4">
        <v>0.14000000000000001</v>
      </c>
      <c r="W114" s="4"/>
      <c r="X114" s="4"/>
      <c r="Y114" s="4">
        <v>3.5999999999999997E-2</v>
      </c>
      <c r="Z114" s="4">
        <v>0.02</v>
      </c>
      <c r="AA114" s="38"/>
      <c r="AB114" s="38"/>
      <c r="AC114" s="38"/>
      <c r="AD114" s="38"/>
      <c r="AE114" s="38"/>
      <c r="AG114" s="14">
        <v>2.1555</v>
      </c>
      <c r="AH114" s="14">
        <v>13.441599999999999</v>
      </c>
      <c r="AI114" s="14">
        <v>0.25119999999999998</v>
      </c>
      <c r="AJ114" s="14">
        <v>12.1859</v>
      </c>
      <c r="AK114" s="14">
        <v>0.44059999999999999</v>
      </c>
      <c r="AL114" s="14">
        <v>2.4308999999999998</v>
      </c>
      <c r="AM114" s="14">
        <v>49.429099999999998</v>
      </c>
      <c r="AN114" s="14">
        <v>6.3564999999999996</v>
      </c>
      <c r="AO114" s="14">
        <v>10.632899999999999</v>
      </c>
      <c r="AP114" s="14">
        <v>0.3644</v>
      </c>
      <c r="AQ114" s="14">
        <f t="shared" si="5"/>
        <v>0.22084848484848485</v>
      </c>
      <c r="AR114" s="14">
        <v>0.26879999999999998</v>
      </c>
      <c r="AS114" s="14">
        <v>1.34E-2</v>
      </c>
      <c r="AT114" s="14">
        <f t="shared" si="6"/>
        <v>1.1652173913043479E-2</v>
      </c>
      <c r="AU114" s="14">
        <v>97.9709</v>
      </c>
      <c r="AV114" s="14">
        <v>40.253300000000003</v>
      </c>
      <c r="AW114" s="14">
        <v>45.991199999999999</v>
      </c>
      <c r="AX114" s="14">
        <v>13.860200000000001</v>
      </c>
      <c r="AY114" s="14">
        <v>4.3799999999999999E-2</v>
      </c>
      <c r="AZ114" s="14">
        <v>1.52E-2</v>
      </c>
      <c r="BA114" s="14">
        <v>0.25519999999999998</v>
      </c>
      <c r="BB114" s="14">
        <v>0.32869999999999999</v>
      </c>
      <c r="BC114" s="14">
        <v>7.0099999999999996E-2</v>
      </c>
      <c r="BD114" s="14">
        <v>0.2</v>
      </c>
      <c r="BE114" s="14">
        <v>101.01779999999999</v>
      </c>
      <c r="BF114" s="14">
        <f t="shared" si="8"/>
        <v>0.8553835757651429</v>
      </c>
      <c r="BG114" s="13">
        <v>4.4000000000000004</v>
      </c>
      <c r="BH114" s="13">
        <v>1.4</v>
      </c>
      <c r="BK114" s="13">
        <v>1120</v>
      </c>
      <c r="BL114" s="13">
        <v>120</v>
      </c>
      <c r="BM114" s="13">
        <v>30.8</v>
      </c>
      <c r="BN114" s="13">
        <v>6.5</v>
      </c>
      <c r="BO114" s="13">
        <v>342</v>
      </c>
      <c r="BP114" s="13">
        <v>75</v>
      </c>
      <c r="BQ114" s="13">
        <v>590</v>
      </c>
      <c r="BR114" s="13">
        <v>130</v>
      </c>
      <c r="BS114" s="13">
        <v>35</v>
      </c>
      <c r="BT114" s="13">
        <v>10</v>
      </c>
      <c r="BU114" s="13">
        <v>45</v>
      </c>
      <c r="BV114" s="13">
        <v>10</v>
      </c>
      <c r="BW114" s="13">
        <v>6.1</v>
      </c>
      <c r="BX114" s="13">
        <v>0.82</v>
      </c>
      <c r="BY114" s="13">
        <v>356</v>
      </c>
      <c r="BZ114" s="13">
        <v>56</v>
      </c>
      <c r="CA114" s="13">
        <v>23.4</v>
      </c>
      <c r="CB114" s="13">
        <v>7.6</v>
      </c>
      <c r="CC114" s="13">
        <v>132</v>
      </c>
      <c r="CD114" s="13">
        <v>34</v>
      </c>
      <c r="CE114" s="13">
        <v>13.2</v>
      </c>
      <c r="CF114" s="13">
        <v>3.5</v>
      </c>
      <c r="CI114" s="13">
        <v>106</v>
      </c>
      <c r="CJ114" s="13">
        <v>24</v>
      </c>
      <c r="CK114" s="13">
        <v>10.7</v>
      </c>
      <c r="CL114" s="13">
        <v>3.4</v>
      </c>
      <c r="CM114" s="13">
        <v>30.2</v>
      </c>
      <c r="CN114" s="13">
        <v>5.4</v>
      </c>
      <c r="CO114" s="13">
        <v>5.15</v>
      </c>
      <c r="CP114" s="13">
        <v>0.96</v>
      </c>
      <c r="CQ114" s="13">
        <v>20.7</v>
      </c>
      <c r="CR114" s="13">
        <v>7</v>
      </c>
      <c r="CS114" s="13">
        <v>3.4</v>
      </c>
      <c r="CT114" s="13">
        <v>1.1000000000000001</v>
      </c>
      <c r="CU114" s="13">
        <v>2.11</v>
      </c>
      <c r="CV114" s="13">
        <v>0.32</v>
      </c>
      <c r="CW114" s="13">
        <v>5.2</v>
      </c>
      <c r="CX114" s="13">
        <v>1.5</v>
      </c>
      <c r="CY114" s="13">
        <v>0.65</v>
      </c>
      <c r="CZ114" s="13">
        <v>0.15</v>
      </c>
      <c r="DA114" s="13">
        <v>6.3</v>
      </c>
      <c r="DB114" s="13">
        <v>2.4</v>
      </c>
      <c r="DC114" s="13">
        <v>0.85</v>
      </c>
      <c r="DD114" s="13">
        <v>0.28999999999999998</v>
      </c>
      <c r="DE114" s="13">
        <v>2.2000000000000002</v>
      </c>
      <c r="DF114" s="13">
        <v>1.1000000000000001</v>
      </c>
      <c r="DG114" s="13">
        <v>0.34</v>
      </c>
      <c r="DH114" s="13">
        <v>0.19</v>
      </c>
      <c r="DI114" s="13">
        <v>2.2000000000000002</v>
      </c>
      <c r="DJ114" s="13">
        <v>1.2</v>
      </c>
      <c r="DK114" s="13">
        <v>0.21</v>
      </c>
      <c r="DL114" s="13">
        <v>0.1</v>
      </c>
      <c r="DM114" s="13">
        <v>3.3</v>
      </c>
      <c r="DN114" s="13">
        <v>1.2</v>
      </c>
      <c r="DO114" s="13">
        <v>0.59</v>
      </c>
      <c r="DP114" s="13">
        <v>0.26</v>
      </c>
      <c r="DQ114" s="13">
        <v>0.87</v>
      </c>
      <c r="DR114" s="13">
        <v>0.67</v>
      </c>
      <c r="DS114" s="13">
        <v>1.2</v>
      </c>
      <c r="DT114" s="13">
        <v>0.62</v>
      </c>
      <c r="DU114" s="13">
        <v>0.28999999999999998</v>
      </c>
      <c r="DV114" s="13">
        <v>0.22</v>
      </c>
      <c r="DW114" s="13">
        <v>42</v>
      </c>
      <c r="DX114" s="134">
        <v>-11.32</v>
      </c>
      <c r="DY114" s="130">
        <v>49.148000000000003</v>
      </c>
      <c r="DZ114" s="130">
        <v>2.218</v>
      </c>
      <c r="EA114" s="130">
        <v>12.262</v>
      </c>
      <c r="EB114" s="130">
        <v>1.722</v>
      </c>
      <c r="EC114" s="130">
        <v>9.7870000000000008</v>
      </c>
      <c r="ED114" s="130">
        <v>0.372</v>
      </c>
      <c r="EE114" s="130">
        <v>10.247</v>
      </c>
      <c r="EF114" s="130">
        <v>11.192</v>
      </c>
      <c r="EG114" s="130">
        <v>1.966</v>
      </c>
      <c r="EH114" s="130">
        <v>0.40200000000000002</v>
      </c>
      <c r="EI114" s="130">
        <v>0.22900000000000001</v>
      </c>
      <c r="EJ114" s="130">
        <v>0</v>
      </c>
      <c r="EK114" s="130">
        <v>11.336</v>
      </c>
      <c r="EL114" s="130">
        <v>11.33</v>
      </c>
    </row>
    <row r="115" spans="1:142" x14ac:dyDescent="0.3">
      <c r="A115" s="5" t="s">
        <v>248</v>
      </c>
      <c r="B115" s="5">
        <v>30</v>
      </c>
      <c r="C115" s="5">
        <v>910</v>
      </c>
      <c r="D115" t="s">
        <v>251</v>
      </c>
      <c r="F115" s="22">
        <v>21.56</v>
      </c>
      <c r="G115" s="3">
        <v>69.5</v>
      </c>
      <c r="H115" s="3">
        <v>6.1</v>
      </c>
      <c r="I115" s="3">
        <v>182</v>
      </c>
      <c r="J115" s="3">
        <v>14</v>
      </c>
      <c r="K115" s="4">
        <v>1.18</v>
      </c>
      <c r="L115" s="4">
        <v>0.45</v>
      </c>
      <c r="M115" s="4"/>
      <c r="N115" s="4"/>
      <c r="O115" s="4">
        <v>0.20699999999999999</v>
      </c>
      <c r="P115" s="4">
        <v>0.09</v>
      </c>
      <c r="Q115" s="4">
        <v>1.25</v>
      </c>
      <c r="R115" s="4">
        <v>0.21</v>
      </c>
      <c r="S115" s="4"/>
      <c r="T115" s="4"/>
      <c r="U115" s="4">
        <v>0.34</v>
      </c>
      <c r="V115" s="4">
        <v>0.11</v>
      </c>
      <c r="W115" s="4"/>
      <c r="X115" s="4"/>
      <c r="Y115" s="4">
        <v>1.7000000000000001E-2</v>
      </c>
      <c r="Z115" s="4">
        <v>1.0999999999999999E-2</v>
      </c>
      <c r="AA115" s="38">
        <v>8.2235999999999994</v>
      </c>
      <c r="AB115" s="38"/>
      <c r="AC115" s="38"/>
      <c r="AD115" s="38"/>
      <c r="AE115" s="38"/>
      <c r="AG115" s="14">
        <v>1.9225000000000001</v>
      </c>
      <c r="AH115" s="14">
        <v>12.6813</v>
      </c>
      <c r="AI115" s="14">
        <v>0.2833</v>
      </c>
      <c r="AJ115" s="14">
        <v>10.511100000000001</v>
      </c>
      <c r="AK115" s="14">
        <v>0.41210000000000002</v>
      </c>
      <c r="AL115" s="14">
        <v>2.2778</v>
      </c>
      <c r="AM115" s="14">
        <v>50.174700000000001</v>
      </c>
      <c r="AN115" s="14">
        <v>7.5140000000000002</v>
      </c>
      <c r="AO115" s="14">
        <v>12.9374</v>
      </c>
      <c r="AP115" s="14">
        <v>0.37919999999999998</v>
      </c>
      <c r="AQ115" s="14">
        <f t="shared" si="5"/>
        <v>0.22981818181818181</v>
      </c>
      <c r="AR115" s="14">
        <v>0.3196</v>
      </c>
      <c r="AS115" s="14">
        <v>1.34E-2</v>
      </c>
      <c r="AT115" s="14">
        <f t="shared" si="6"/>
        <v>1.1652173913043479E-2</v>
      </c>
      <c r="AU115" s="14">
        <v>99.426299999999998</v>
      </c>
      <c r="AV115" s="14">
        <v>40.611800000000002</v>
      </c>
      <c r="AW115" s="14">
        <v>43.9833</v>
      </c>
      <c r="AX115" s="14">
        <v>16.686399999999999</v>
      </c>
      <c r="AY115" s="14">
        <v>3.7199999999999997E-2</v>
      </c>
      <c r="AZ115" s="14">
        <v>2.2700000000000001E-2</v>
      </c>
      <c r="BA115" s="14">
        <v>0.22850000000000001</v>
      </c>
      <c r="BB115" s="14">
        <v>0.34100000000000003</v>
      </c>
      <c r="BC115" s="14">
        <v>4.3799999999999999E-2</v>
      </c>
      <c r="BD115" s="14">
        <v>0.25879999999999997</v>
      </c>
      <c r="BE115" s="14">
        <v>102.2136</v>
      </c>
      <c r="BF115" s="14">
        <f t="shared" si="8"/>
        <v>0.82451654703757848</v>
      </c>
      <c r="BG115" s="13">
        <v>9.1999999999999993</v>
      </c>
      <c r="BH115" s="13">
        <v>1.3</v>
      </c>
      <c r="BI115" s="13">
        <v>0.9</v>
      </c>
      <c r="BJ115" s="13">
        <v>1.1000000000000001</v>
      </c>
      <c r="BK115" s="13">
        <v>1393</v>
      </c>
      <c r="BL115" s="13">
        <v>81</v>
      </c>
      <c r="BM115" s="13">
        <v>33.299999999999997</v>
      </c>
      <c r="BN115" s="13">
        <v>1.7</v>
      </c>
      <c r="BO115" s="13">
        <v>445</v>
      </c>
      <c r="BP115" s="13">
        <v>38</v>
      </c>
      <c r="BQ115" s="13">
        <v>511</v>
      </c>
      <c r="BR115" s="13">
        <v>66</v>
      </c>
      <c r="BS115" s="13">
        <v>51.9</v>
      </c>
      <c r="BT115" s="13">
        <v>5.8</v>
      </c>
      <c r="BU115" s="13">
        <v>142</v>
      </c>
      <c r="BV115" s="13">
        <v>18</v>
      </c>
      <c r="BW115" s="13">
        <v>7.99</v>
      </c>
      <c r="BX115" s="13">
        <v>0.87</v>
      </c>
      <c r="BY115" s="13">
        <v>283</v>
      </c>
      <c r="BZ115" s="13">
        <v>24</v>
      </c>
      <c r="CA115" s="13">
        <v>27.9</v>
      </c>
      <c r="CB115" s="13">
        <v>2.8</v>
      </c>
      <c r="CC115" s="13">
        <v>132</v>
      </c>
      <c r="CD115" s="13">
        <v>15</v>
      </c>
      <c r="CE115" s="13">
        <v>11.6</v>
      </c>
      <c r="CF115" s="13">
        <v>1.4</v>
      </c>
      <c r="CI115" s="13">
        <v>80.7</v>
      </c>
      <c r="CJ115" s="13">
        <v>9.1</v>
      </c>
      <c r="CK115" s="13">
        <v>11.3</v>
      </c>
      <c r="CL115" s="13">
        <v>1.2</v>
      </c>
      <c r="CM115" s="13">
        <v>29.2</v>
      </c>
      <c r="CN115" s="13">
        <v>2.5</v>
      </c>
      <c r="CO115" s="13">
        <v>3.98</v>
      </c>
      <c r="CP115" s="13">
        <v>0.44</v>
      </c>
      <c r="CQ115" s="13">
        <v>19.100000000000001</v>
      </c>
      <c r="CR115" s="13">
        <v>2.1</v>
      </c>
      <c r="CS115" s="13">
        <v>5.3</v>
      </c>
      <c r="CT115" s="13">
        <v>0.98</v>
      </c>
      <c r="CU115" s="13">
        <v>1.83</v>
      </c>
      <c r="CV115" s="13">
        <v>0.38</v>
      </c>
      <c r="CW115" s="13">
        <v>6.1</v>
      </c>
      <c r="CX115" s="13">
        <v>1.4</v>
      </c>
      <c r="CY115" s="13">
        <v>1</v>
      </c>
      <c r="CZ115" s="13">
        <v>0.19</v>
      </c>
      <c r="DA115" s="13">
        <v>5.55</v>
      </c>
      <c r="DB115" s="13">
        <v>0.85</v>
      </c>
      <c r="DC115" s="13">
        <v>1.1000000000000001</v>
      </c>
      <c r="DD115" s="13">
        <v>0.21</v>
      </c>
      <c r="DE115" s="13">
        <v>3.3</v>
      </c>
      <c r="DF115" s="13">
        <v>0.74</v>
      </c>
      <c r="DG115" s="13">
        <v>0.47</v>
      </c>
      <c r="DH115" s="13">
        <v>0.12</v>
      </c>
      <c r="DI115" s="13">
        <v>2.5099999999999998</v>
      </c>
      <c r="DJ115" s="13">
        <v>0.54</v>
      </c>
      <c r="DK115" s="13">
        <v>0.37</v>
      </c>
      <c r="DL115" s="13">
        <v>0.11</v>
      </c>
      <c r="DM115" s="13">
        <v>3.24</v>
      </c>
      <c r="DN115" s="13">
        <v>0.81</v>
      </c>
      <c r="DO115" s="13">
        <v>0.6</v>
      </c>
      <c r="DP115" s="13">
        <v>0.14000000000000001</v>
      </c>
      <c r="DQ115" s="13">
        <v>1.03</v>
      </c>
      <c r="DR115" s="13">
        <v>0.33</v>
      </c>
      <c r="DS115" s="13">
        <v>0.82</v>
      </c>
      <c r="DT115" s="13">
        <v>0.18</v>
      </c>
      <c r="DU115" s="13">
        <v>0.39</v>
      </c>
      <c r="DV115" s="13">
        <v>0.11</v>
      </c>
      <c r="DW115" s="13">
        <v>45</v>
      </c>
      <c r="DX115" s="134">
        <v>0.02</v>
      </c>
      <c r="DY115" s="130">
        <v>50.677999999999997</v>
      </c>
      <c r="DZ115" s="130">
        <v>2.3010000000000002</v>
      </c>
      <c r="EA115" s="130">
        <v>12.808</v>
      </c>
      <c r="EB115" s="130">
        <v>1.641</v>
      </c>
      <c r="EC115" s="130">
        <v>9.8650000000000002</v>
      </c>
      <c r="ED115" s="130">
        <v>0.379</v>
      </c>
      <c r="EE115" s="130">
        <v>8.5559999999999992</v>
      </c>
      <c r="EF115" s="130">
        <v>10.622</v>
      </c>
      <c r="EG115" s="130">
        <v>1.9419999999999999</v>
      </c>
      <c r="EH115" s="130">
        <v>0.41599999999999998</v>
      </c>
      <c r="EI115" s="130">
        <v>0.28599999999999998</v>
      </c>
      <c r="EJ115" s="130">
        <v>0</v>
      </c>
      <c r="EK115" s="130">
        <v>11.342000000000001</v>
      </c>
      <c r="EL115" s="130">
        <v>11.33</v>
      </c>
    </row>
    <row r="116" spans="1:142" x14ac:dyDescent="0.3">
      <c r="A116" s="5" t="s">
        <v>248</v>
      </c>
      <c r="B116" s="5">
        <v>30</v>
      </c>
      <c r="C116" s="5">
        <v>910</v>
      </c>
      <c r="D116" t="s">
        <v>252</v>
      </c>
      <c r="F116" s="22">
        <v>19.234000000000002</v>
      </c>
      <c r="G116" s="3">
        <v>131.30000000000001</v>
      </c>
      <c r="H116" s="3">
        <v>6.3</v>
      </c>
      <c r="I116" s="3">
        <v>100</v>
      </c>
      <c r="J116" s="3">
        <v>10</v>
      </c>
      <c r="K116" s="4">
        <v>0.99</v>
      </c>
      <c r="L116" s="4">
        <v>0.28999999999999998</v>
      </c>
      <c r="M116" s="4"/>
      <c r="N116" s="4"/>
      <c r="O116" s="4">
        <v>0.18099999999999999</v>
      </c>
      <c r="P116" s="4">
        <v>7.4999999999999997E-2</v>
      </c>
      <c r="Q116" s="4">
        <v>1.53</v>
      </c>
      <c r="R116" s="4">
        <v>0.27</v>
      </c>
      <c r="S116" s="4"/>
      <c r="T116" s="4"/>
      <c r="U116" s="4">
        <v>0.14899999999999999</v>
      </c>
      <c r="V116" s="4">
        <v>7.1999999999999995E-2</v>
      </c>
      <c r="W116" s="4"/>
      <c r="X116" s="4"/>
      <c r="Y116" s="4"/>
      <c r="Z116" s="4"/>
      <c r="AA116" s="38">
        <v>5.1181000000000001</v>
      </c>
      <c r="AB116" s="38">
        <v>0.503</v>
      </c>
      <c r="AC116" s="38">
        <v>2.3E-2</v>
      </c>
      <c r="AD116" s="38">
        <v>0.20899999999999999</v>
      </c>
      <c r="AE116" s="38">
        <v>3.6999999999999998E-2</v>
      </c>
      <c r="AG116" s="14">
        <v>2.1156000000000001</v>
      </c>
      <c r="AH116" s="14">
        <v>13.686999999999999</v>
      </c>
      <c r="AI116" s="14">
        <v>0.3427</v>
      </c>
      <c r="AJ116" s="14">
        <v>11.789899999999999</v>
      </c>
      <c r="AK116" s="14">
        <v>0.56230000000000002</v>
      </c>
      <c r="AL116" s="14">
        <v>2.7848999999999999</v>
      </c>
      <c r="AM116" s="14">
        <v>49.890099999999997</v>
      </c>
      <c r="AN116" s="14">
        <v>7.7328999999999999</v>
      </c>
      <c r="AO116" s="14">
        <v>8.8061000000000007</v>
      </c>
      <c r="AP116" s="14">
        <v>0.29420000000000002</v>
      </c>
      <c r="AQ116" s="14">
        <f t="shared" si="5"/>
        <v>0.17830303030303032</v>
      </c>
      <c r="AR116" s="14">
        <v>0.14199999999999999</v>
      </c>
      <c r="AS116" s="14">
        <v>1.09E-2</v>
      </c>
      <c r="AT116" s="14">
        <f t="shared" si="6"/>
        <v>9.4782608695652189E-3</v>
      </c>
      <c r="AU116" s="14">
        <v>98.158500000000004</v>
      </c>
      <c r="AV116" s="14">
        <v>41.335799999999999</v>
      </c>
      <c r="AW116" s="14">
        <v>48.099899999999998</v>
      </c>
      <c r="AX116" s="14">
        <v>11.948399999999999</v>
      </c>
      <c r="AY116" s="14">
        <v>4.9399999999999999E-2</v>
      </c>
      <c r="AZ116" s="14">
        <v>1.9E-2</v>
      </c>
      <c r="BA116" s="14">
        <v>0.2429</v>
      </c>
      <c r="BB116" s="14">
        <v>0.40010000000000001</v>
      </c>
      <c r="BC116" s="14">
        <v>9.6000000000000002E-2</v>
      </c>
      <c r="BD116" s="14">
        <v>0.16889999999999999</v>
      </c>
      <c r="BE116" s="14">
        <v>102.36020000000001</v>
      </c>
      <c r="BF116" s="14">
        <f t="shared" si="8"/>
        <v>0.87768833894734122</v>
      </c>
      <c r="BG116" s="13">
        <v>3.72</v>
      </c>
      <c r="BH116" s="13">
        <v>0.93</v>
      </c>
      <c r="BK116" s="13">
        <v>1743</v>
      </c>
      <c r="BL116" s="13">
        <v>67</v>
      </c>
      <c r="BM116" s="13">
        <v>32.1</v>
      </c>
      <c r="BN116" s="13">
        <v>2</v>
      </c>
      <c r="BO116" s="13">
        <v>348</v>
      </c>
      <c r="BP116" s="13">
        <v>18</v>
      </c>
      <c r="BQ116" s="13">
        <v>387</v>
      </c>
      <c r="BR116" s="13">
        <v>33</v>
      </c>
      <c r="BS116" s="13">
        <v>41.1</v>
      </c>
      <c r="BT116" s="13">
        <v>2.9</v>
      </c>
      <c r="BU116" s="13">
        <v>129</v>
      </c>
      <c r="BV116" s="13">
        <v>10</v>
      </c>
      <c r="BW116" s="13">
        <v>10.4</v>
      </c>
      <c r="BX116" s="13">
        <v>1.3</v>
      </c>
      <c r="BY116" s="13">
        <v>373</v>
      </c>
      <c r="BZ116" s="13">
        <v>22</v>
      </c>
      <c r="CA116" s="13">
        <v>22.1</v>
      </c>
      <c r="CB116" s="13">
        <v>1.4</v>
      </c>
      <c r="CC116" s="13">
        <v>143.19999999999999</v>
      </c>
      <c r="CD116" s="13">
        <v>8.6</v>
      </c>
      <c r="CE116" s="13">
        <v>18.600000000000001</v>
      </c>
      <c r="CF116" s="13">
        <v>1.5</v>
      </c>
      <c r="CG116" s="13">
        <v>8.6999999999999994E-2</v>
      </c>
      <c r="CH116" s="13">
        <v>4.3999999999999997E-2</v>
      </c>
      <c r="CI116" s="13">
        <v>145</v>
      </c>
      <c r="CJ116" s="13">
        <v>13</v>
      </c>
      <c r="CK116" s="13">
        <v>15</v>
      </c>
      <c r="CL116" s="13">
        <v>1.3</v>
      </c>
      <c r="CM116" s="13">
        <v>36.6</v>
      </c>
      <c r="CN116" s="13">
        <v>2.2000000000000002</v>
      </c>
      <c r="CO116" s="13">
        <v>4.6100000000000003</v>
      </c>
      <c r="CP116" s="13">
        <v>0.47</v>
      </c>
      <c r="CQ116" s="13">
        <v>22.4</v>
      </c>
      <c r="CR116" s="13">
        <v>2.4</v>
      </c>
      <c r="CS116" s="13">
        <v>6.4</v>
      </c>
      <c r="CT116" s="13">
        <v>1</v>
      </c>
      <c r="CU116" s="13">
        <v>1.96</v>
      </c>
      <c r="CV116" s="13">
        <v>0.34</v>
      </c>
      <c r="CW116" s="13">
        <v>6.4</v>
      </c>
      <c r="CX116" s="13">
        <v>1.2</v>
      </c>
      <c r="CY116" s="13">
        <v>0.81</v>
      </c>
      <c r="CZ116" s="13">
        <v>0.14000000000000001</v>
      </c>
      <c r="DA116" s="13">
        <v>5.09</v>
      </c>
      <c r="DB116" s="13">
        <v>0.71</v>
      </c>
      <c r="DC116" s="13">
        <v>0.76</v>
      </c>
      <c r="DD116" s="13">
        <v>0.11</v>
      </c>
      <c r="DE116" s="13">
        <v>2.57</v>
      </c>
      <c r="DF116" s="13">
        <v>0.33</v>
      </c>
      <c r="DG116" s="13">
        <v>0.33100000000000002</v>
      </c>
      <c r="DH116" s="13">
        <v>7.5999999999999998E-2</v>
      </c>
      <c r="DI116" s="13">
        <v>2.02</v>
      </c>
      <c r="DJ116" s="13">
        <v>0.57999999999999996</v>
      </c>
      <c r="DK116" s="13">
        <v>0.28399999999999997</v>
      </c>
      <c r="DL116" s="13">
        <v>8.7999999999999995E-2</v>
      </c>
      <c r="DM116" s="13">
        <v>3.7</v>
      </c>
      <c r="DN116" s="13">
        <v>0.84</v>
      </c>
      <c r="DO116" s="13">
        <v>1.01</v>
      </c>
      <c r="DP116" s="13">
        <v>0.17</v>
      </c>
      <c r="DQ116" s="13">
        <v>1.29</v>
      </c>
      <c r="DR116" s="13">
        <v>0.34</v>
      </c>
      <c r="DS116" s="13">
        <v>1.1200000000000001</v>
      </c>
      <c r="DT116" s="13">
        <v>0.21</v>
      </c>
      <c r="DU116" s="13">
        <v>0.42</v>
      </c>
      <c r="DV116" s="13">
        <v>0.11</v>
      </c>
      <c r="DW116" s="13">
        <v>48</v>
      </c>
      <c r="DX116" s="134">
        <v>-17.29</v>
      </c>
      <c r="DY116" s="130">
        <v>48.591999999999999</v>
      </c>
      <c r="DZ116" s="130">
        <v>2.383</v>
      </c>
      <c r="EA116" s="130">
        <v>11.709</v>
      </c>
      <c r="EB116" s="130">
        <v>1.6910000000000001</v>
      </c>
      <c r="EC116" s="130">
        <v>9.8119999999999994</v>
      </c>
      <c r="ED116" s="130">
        <v>0.30399999999999999</v>
      </c>
      <c r="EE116" s="130">
        <v>12.31</v>
      </c>
      <c r="EF116" s="130">
        <v>10.188000000000001</v>
      </c>
      <c r="EG116" s="130">
        <v>1.81</v>
      </c>
      <c r="EH116" s="130">
        <v>0.48099999999999998</v>
      </c>
      <c r="EI116" s="130">
        <v>0.29299999999999998</v>
      </c>
      <c r="EJ116" s="130">
        <v>0</v>
      </c>
      <c r="EK116" s="130">
        <v>11.333</v>
      </c>
      <c r="EL116" s="130">
        <v>11.33</v>
      </c>
    </row>
    <row r="117" spans="1:142" x14ac:dyDescent="0.3">
      <c r="A117" s="5" t="s">
        <v>248</v>
      </c>
      <c r="B117" s="5">
        <v>30</v>
      </c>
      <c r="C117" s="5">
        <v>919</v>
      </c>
      <c r="D117" t="s">
        <v>253</v>
      </c>
      <c r="F117" s="22">
        <v>21.981000000000002</v>
      </c>
      <c r="G117" s="3">
        <v>130</v>
      </c>
      <c r="H117" s="3">
        <v>11</v>
      </c>
      <c r="I117" s="3">
        <v>206</v>
      </c>
      <c r="J117" s="3">
        <v>23</v>
      </c>
      <c r="K117" s="4">
        <v>0.5</v>
      </c>
      <c r="L117" s="4">
        <v>0.28000000000000003</v>
      </c>
      <c r="M117" s="4">
        <v>7.0000000000000007E-2</v>
      </c>
      <c r="N117" s="4">
        <v>0.13</v>
      </c>
      <c r="O117" s="4"/>
      <c r="P117" s="4">
        <v>0.59</v>
      </c>
      <c r="Q117" s="4">
        <v>1.79</v>
      </c>
      <c r="R117" s="4">
        <v>0.33</v>
      </c>
      <c r="S117" s="4"/>
      <c r="T117" s="4"/>
      <c r="U117" s="4">
        <v>0.17799999999999999</v>
      </c>
      <c r="V117" s="4">
        <v>7.8E-2</v>
      </c>
      <c r="W117" s="4"/>
      <c r="X117" s="4"/>
      <c r="Y117" s="4">
        <v>3.3000000000000002E-2</v>
      </c>
      <c r="Z117" s="4">
        <v>1.7999999999999999E-2</v>
      </c>
      <c r="AA117" s="38"/>
      <c r="AB117" s="38"/>
      <c r="AC117" s="38"/>
      <c r="AD117" s="38"/>
      <c r="AE117" s="38"/>
      <c r="AG117" s="14">
        <v>1.6586000000000001</v>
      </c>
      <c r="AH117" s="14">
        <v>13.3588</v>
      </c>
      <c r="AI117" s="14">
        <v>0.4158</v>
      </c>
      <c r="AJ117" s="14">
        <v>11.174099999999999</v>
      </c>
      <c r="AK117" s="14">
        <v>0.39029999999999998</v>
      </c>
      <c r="AL117" s="14">
        <v>2.8397999999999999</v>
      </c>
      <c r="AM117" s="14">
        <v>50.2254</v>
      </c>
      <c r="AN117" s="14">
        <v>8.0103000000000009</v>
      </c>
      <c r="AO117" s="14">
        <v>10.286199999999999</v>
      </c>
      <c r="AP117" s="14">
        <v>0.3483</v>
      </c>
      <c r="AQ117" s="14">
        <f t="shared" si="5"/>
        <v>0.21109090909090911</v>
      </c>
      <c r="AR117" s="14">
        <v>0.27779999999999999</v>
      </c>
      <c r="AS117" s="14">
        <v>1.2800000000000001E-2</v>
      </c>
      <c r="AT117" s="14">
        <f t="shared" si="6"/>
        <v>1.1130434782608696E-2</v>
      </c>
      <c r="AU117" s="14">
        <v>98.998199999999997</v>
      </c>
      <c r="AV117" s="14">
        <v>40.197899999999997</v>
      </c>
      <c r="AW117" s="14">
        <v>45.169699999999999</v>
      </c>
      <c r="AX117" s="14">
        <v>15.129799999999999</v>
      </c>
      <c r="AY117" s="14">
        <v>3.5900000000000001E-2</v>
      </c>
      <c r="AZ117" s="14">
        <v>1.67E-2</v>
      </c>
      <c r="BA117" s="14">
        <v>0.25829999999999997</v>
      </c>
      <c r="BB117" s="14">
        <v>0.34489999999999998</v>
      </c>
      <c r="BC117" s="14">
        <v>4.1500000000000002E-2</v>
      </c>
      <c r="BD117" s="14">
        <v>0.21510000000000001</v>
      </c>
      <c r="BE117" s="14">
        <v>101.4097</v>
      </c>
      <c r="BF117" s="14">
        <f t="shared" si="8"/>
        <v>0.84181521515536983</v>
      </c>
      <c r="BG117" s="13">
        <v>4.9000000000000004</v>
      </c>
      <c r="BH117" s="13">
        <v>1.4</v>
      </c>
      <c r="BK117" s="13">
        <v>2170</v>
      </c>
      <c r="BL117" s="13">
        <v>92</v>
      </c>
      <c r="BM117" s="13">
        <v>31.5</v>
      </c>
      <c r="BN117" s="13">
        <v>2.1</v>
      </c>
      <c r="BO117" s="13">
        <v>297</v>
      </c>
      <c r="BP117" s="13">
        <v>21</v>
      </c>
      <c r="BQ117" s="13">
        <v>348</v>
      </c>
      <c r="BR117" s="13">
        <v>35</v>
      </c>
      <c r="BS117" s="13">
        <v>55.2</v>
      </c>
      <c r="BT117" s="13">
        <v>4.8</v>
      </c>
      <c r="BU117" s="13">
        <v>184</v>
      </c>
      <c r="BV117" s="13">
        <v>15</v>
      </c>
      <c r="BW117" s="13">
        <v>7.54</v>
      </c>
      <c r="BX117" s="13">
        <v>0.83</v>
      </c>
      <c r="BY117" s="13">
        <v>294</v>
      </c>
      <c r="BZ117" s="13">
        <v>19</v>
      </c>
      <c r="CA117" s="13">
        <v>23.3</v>
      </c>
      <c r="CB117" s="13">
        <v>1.7</v>
      </c>
      <c r="CC117" s="13">
        <v>136</v>
      </c>
      <c r="CD117" s="13">
        <v>11</v>
      </c>
      <c r="CE117" s="13">
        <v>12</v>
      </c>
      <c r="CF117" s="13">
        <v>1.1000000000000001</v>
      </c>
      <c r="CG117" s="13">
        <v>8.7999999999999995E-2</v>
      </c>
      <c r="CH117" s="13">
        <v>5.3999999999999999E-2</v>
      </c>
      <c r="CI117" s="13">
        <v>94.9</v>
      </c>
      <c r="CJ117" s="13">
        <v>9.9</v>
      </c>
      <c r="CK117" s="13">
        <v>10.199999999999999</v>
      </c>
      <c r="CL117" s="13">
        <v>1.1000000000000001</v>
      </c>
      <c r="CM117" s="13">
        <v>25.1</v>
      </c>
      <c r="CN117" s="13">
        <v>2</v>
      </c>
      <c r="CO117" s="13">
        <v>3.67</v>
      </c>
      <c r="CP117" s="13">
        <v>0.49</v>
      </c>
      <c r="CQ117" s="13">
        <v>20.8</v>
      </c>
      <c r="CR117" s="13">
        <v>2.9</v>
      </c>
      <c r="CS117" s="13">
        <v>6.4</v>
      </c>
      <c r="CT117" s="13">
        <v>1.2</v>
      </c>
      <c r="CU117" s="13">
        <v>2.13</v>
      </c>
      <c r="CV117" s="13">
        <v>0.38</v>
      </c>
      <c r="CW117" s="13">
        <v>6.2</v>
      </c>
      <c r="CX117" s="13">
        <v>1.1000000000000001</v>
      </c>
      <c r="CY117" s="13">
        <v>0.91</v>
      </c>
      <c r="CZ117" s="13">
        <v>0.21</v>
      </c>
      <c r="DA117" s="13">
        <v>4.5999999999999996</v>
      </c>
      <c r="DB117" s="13">
        <v>0.79</v>
      </c>
      <c r="DC117" s="13">
        <v>1</v>
      </c>
      <c r="DD117" s="13">
        <v>0.2</v>
      </c>
      <c r="DE117" s="13">
        <v>2.37</v>
      </c>
      <c r="DF117" s="13">
        <v>0.6</v>
      </c>
      <c r="DG117" s="13">
        <v>0.28999999999999998</v>
      </c>
      <c r="DH117" s="13">
        <v>0.11</v>
      </c>
      <c r="DI117" s="13">
        <v>2.4300000000000002</v>
      </c>
      <c r="DJ117" s="13">
        <v>0.5</v>
      </c>
      <c r="DK117" s="13">
        <v>0.25800000000000001</v>
      </c>
      <c r="DL117" s="13">
        <v>9.1999999999999998E-2</v>
      </c>
      <c r="DM117" s="13">
        <v>3.8</v>
      </c>
      <c r="DN117" s="13">
        <v>1.1000000000000001</v>
      </c>
      <c r="DO117" s="13">
        <v>0.62</v>
      </c>
      <c r="DP117" s="13">
        <v>0.15</v>
      </c>
      <c r="DQ117" s="13">
        <v>0.83</v>
      </c>
      <c r="DR117" s="13">
        <v>0.33</v>
      </c>
      <c r="DS117" s="13">
        <v>0.66</v>
      </c>
      <c r="DT117" s="13">
        <v>0.19</v>
      </c>
      <c r="DU117" s="13">
        <v>0.13200000000000001</v>
      </c>
      <c r="DV117" s="13">
        <v>6.4000000000000001E-2</v>
      </c>
      <c r="DW117" s="13">
        <v>51</v>
      </c>
      <c r="DX117" s="134">
        <v>-5.94</v>
      </c>
      <c r="DY117" s="130">
        <v>49.765999999999998</v>
      </c>
      <c r="DZ117" s="130">
        <v>2.6880000000000002</v>
      </c>
      <c r="EA117" s="130">
        <v>12.646000000000001</v>
      </c>
      <c r="EB117" s="130">
        <v>1.6080000000000001</v>
      </c>
      <c r="EC117" s="130">
        <v>9.8870000000000005</v>
      </c>
      <c r="ED117" s="130">
        <v>0.35699999999999998</v>
      </c>
      <c r="EE117" s="130">
        <v>9.625</v>
      </c>
      <c r="EF117" s="130">
        <v>10.616</v>
      </c>
      <c r="EG117" s="130">
        <v>1.57</v>
      </c>
      <c r="EH117" s="130">
        <v>0.36899999999999999</v>
      </c>
      <c r="EI117" s="130">
        <v>0.39400000000000002</v>
      </c>
      <c r="EJ117" s="130">
        <v>0</v>
      </c>
      <c r="EK117" s="130">
        <v>11.334</v>
      </c>
      <c r="EL117" s="130">
        <v>11.33</v>
      </c>
    </row>
    <row r="118" spans="1:142" x14ac:dyDescent="0.3">
      <c r="A118" s="5" t="s">
        <v>248</v>
      </c>
      <c r="B118" s="5">
        <v>30</v>
      </c>
      <c r="C118" s="5">
        <v>919</v>
      </c>
      <c r="D118" t="s">
        <v>254</v>
      </c>
      <c r="F118" s="22">
        <v>17.581</v>
      </c>
      <c r="G118" s="3">
        <v>32</v>
      </c>
      <c r="H118" s="3">
        <v>2.4</v>
      </c>
      <c r="I118" s="3">
        <v>127</v>
      </c>
      <c r="J118" s="3">
        <v>11</v>
      </c>
      <c r="K118" s="4">
        <v>0.71</v>
      </c>
      <c r="L118" s="4">
        <v>0.3</v>
      </c>
      <c r="M118" s="4">
        <v>0.17</v>
      </c>
      <c r="N118" s="4">
        <v>0.24</v>
      </c>
      <c r="O118" s="4">
        <v>0.14899999999999999</v>
      </c>
      <c r="P118" s="4">
        <v>6.4000000000000001E-2</v>
      </c>
      <c r="Q118" s="4">
        <v>1.46</v>
      </c>
      <c r="R118" s="4">
        <v>0.2</v>
      </c>
      <c r="S118" s="4"/>
      <c r="T118" s="4"/>
      <c r="U118" s="4">
        <v>0.16400000000000001</v>
      </c>
      <c r="V118" s="4">
        <v>5.8000000000000003E-2</v>
      </c>
      <c r="W118" s="4">
        <v>2.7E-2</v>
      </c>
      <c r="X118" s="4">
        <v>1.7999999999999999E-2</v>
      </c>
      <c r="Y118" s="4">
        <v>1.44E-2</v>
      </c>
      <c r="Z118" s="4">
        <v>9.1999999999999998E-3</v>
      </c>
      <c r="AA118" s="38"/>
      <c r="AB118" s="38"/>
      <c r="AC118" s="38"/>
      <c r="AD118" s="38"/>
      <c r="AE118" s="38"/>
      <c r="AG118" s="14">
        <v>2.1093000000000002</v>
      </c>
      <c r="AH118" s="14">
        <v>13.172700000000001</v>
      </c>
      <c r="AI118" s="14">
        <v>0.32929999999999998</v>
      </c>
      <c r="AJ118" s="14">
        <v>12.0999</v>
      </c>
      <c r="AK118" s="14">
        <v>0.50109999999999999</v>
      </c>
      <c r="AL118" s="14">
        <v>2.7004999999999999</v>
      </c>
      <c r="AM118" s="14">
        <v>50.518500000000003</v>
      </c>
      <c r="AN118" s="14">
        <v>6.4234</v>
      </c>
      <c r="AO118" s="14">
        <v>9.9762000000000004</v>
      </c>
      <c r="AP118" s="14">
        <v>0.36299999999999999</v>
      </c>
      <c r="AQ118" s="14">
        <f t="shared" si="5"/>
        <v>0.22</v>
      </c>
      <c r="AR118" s="14">
        <v>0.26479999999999998</v>
      </c>
      <c r="AS118" s="14">
        <v>1.72E-2</v>
      </c>
      <c r="AT118" s="14">
        <f t="shared" si="6"/>
        <v>1.4956521739130436E-2</v>
      </c>
      <c r="AU118" s="14">
        <v>98.475899999999996</v>
      </c>
      <c r="AV118" s="14">
        <v>41.102200000000003</v>
      </c>
      <c r="AW118" s="14">
        <v>47.7911</v>
      </c>
      <c r="AX118" s="14">
        <v>11.165800000000001</v>
      </c>
      <c r="AY118" s="14">
        <v>5.33E-2</v>
      </c>
      <c r="AZ118" s="14">
        <v>1.0999999999999999E-2</v>
      </c>
      <c r="BA118" s="14">
        <v>0.24149999999999999</v>
      </c>
      <c r="BB118" s="14">
        <v>0.432</v>
      </c>
      <c r="BC118" s="14">
        <v>9.2999999999999999E-2</v>
      </c>
      <c r="BD118" s="14">
        <v>0.1492</v>
      </c>
      <c r="BE118" s="14">
        <v>101.0391</v>
      </c>
      <c r="BF118" s="14">
        <f t="shared" si="8"/>
        <v>0.88411823012774804</v>
      </c>
      <c r="BG118" s="13">
        <v>3.9</v>
      </c>
      <c r="BH118" s="13">
        <v>1.1000000000000001</v>
      </c>
      <c r="BI118" s="13">
        <v>0.21</v>
      </c>
      <c r="BJ118" s="13">
        <v>0.42</v>
      </c>
      <c r="BK118" s="13">
        <v>1718</v>
      </c>
      <c r="BL118" s="13">
        <v>79</v>
      </c>
      <c r="BM118" s="13">
        <v>28.1</v>
      </c>
      <c r="BN118" s="13">
        <v>1.7</v>
      </c>
      <c r="BO118" s="13">
        <v>305</v>
      </c>
      <c r="BP118" s="13">
        <v>19</v>
      </c>
      <c r="BQ118" s="13">
        <v>558</v>
      </c>
      <c r="BR118" s="13">
        <v>27</v>
      </c>
      <c r="BS118" s="13">
        <v>40.1</v>
      </c>
      <c r="BT118" s="13">
        <v>2.7</v>
      </c>
      <c r="BU118" s="13">
        <v>81.400000000000006</v>
      </c>
      <c r="BV118" s="13">
        <v>6.4</v>
      </c>
      <c r="BW118" s="13">
        <v>8.7200000000000006</v>
      </c>
      <c r="BX118" s="13">
        <v>0.95</v>
      </c>
      <c r="BY118" s="13">
        <v>340</v>
      </c>
      <c r="BZ118" s="13">
        <v>20</v>
      </c>
      <c r="CA118" s="13">
        <v>19.899999999999999</v>
      </c>
      <c r="CB118" s="13">
        <v>1.3</v>
      </c>
      <c r="CC118" s="13">
        <v>129</v>
      </c>
      <c r="CD118" s="13">
        <v>9</v>
      </c>
      <c r="CE118" s="13">
        <v>13.9</v>
      </c>
      <c r="CF118" s="13">
        <v>1.3</v>
      </c>
      <c r="CG118" s="13">
        <v>0.129</v>
      </c>
      <c r="CH118" s="13">
        <v>4.8000000000000001E-2</v>
      </c>
      <c r="CI118" s="13">
        <v>130</v>
      </c>
      <c r="CJ118" s="13">
        <v>11</v>
      </c>
      <c r="CK118" s="13">
        <v>13.1</v>
      </c>
      <c r="CL118" s="13">
        <v>1.2</v>
      </c>
      <c r="CM118" s="13">
        <v>31.8</v>
      </c>
      <c r="CN118" s="13">
        <v>3.1</v>
      </c>
      <c r="CO118" s="13">
        <v>4.4000000000000004</v>
      </c>
      <c r="CP118" s="13">
        <v>0.45</v>
      </c>
      <c r="CQ118" s="13">
        <v>19.399999999999999</v>
      </c>
      <c r="CR118" s="13">
        <v>1.9</v>
      </c>
      <c r="CS118" s="13">
        <v>4.5199999999999996</v>
      </c>
      <c r="CT118" s="13">
        <v>0.92</v>
      </c>
      <c r="CU118" s="13">
        <v>1.85</v>
      </c>
      <c r="CV118" s="13">
        <v>0.37</v>
      </c>
      <c r="CW118" s="13">
        <v>4.45</v>
      </c>
      <c r="CX118" s="13">
        <v>0.75</v>
      </c>
      <c r="CY118" s="13">
        <v>0.67</v>
      </c>
      <c r="CZ118" s="13">
        <v>0.16</v>
      </c>
      <c r="DA118" s="13">
        <v>4.84</v>
      </c>
      <c r="DB118" s="13">
        <v>0.75</v>
      </c>
      <c r="DC118" s="13">
        <v>0.87</v>
      </c>
      <c r="DD118" s="13">
        <v>0.15</v>
      </c>
      <c r="DE118" s="13">
        <v>2.29</v>
      </c>
      <c r="DF118" s="13">
        <v>0.46</v>
      </c>
      <c r="DG118" s="13">
        <v>0.34</v>
      </c>
      <c r="DH118" s="13">
        <v>0.11</v>
      </c>
      <c r="DI118" s="13">
        <v>1.98</v>
      </c>
      <c r="DJ118" s="13">
        <v>0.59</v>
      </c>
      <c r="DK118" s="13">
        <v>0.20699999999999999</v>
      </c>
      <c r="DL118" s="13">
        <v>7.9000000000000001E-2</v>
      </c>
      <c r="DM118" s="13">
        <v>3.18</v>
      </c>
      <c r="DN118" s="13">
        <v>0.85</v>
      </c>
      <c r="DO118" s="13">
        <v>0.8</v>
      </c>
      <c r="DP118" s="13">
        <v>0.18</v>
      </c>
      <c r="DQ118" s="13">
        <v>1.0900000000000001</v>
      </c>
      <c r="DR118" s="13">
        <v>0.27</v>
      </c>
      <c r="DS118" s="13">
        <v>0.92</v>
      </c>
      <c r="DT118" s="13">
        <v>0.19</v>
      </c>
      <c r="DU118" s="13">
        <v>0.28000000000000003</v>
      </c>
      <c r="DV118" s="13">
        <v>0.11</v>
      </c>
      <c r="DW118" s="13">
        <v>54</v>
      </c>
      <c r="DX118" s="134">
        <v>-21.89</v>
      </c>
      <c r="DY118" s="130">
        <v>48.939</v>
      </c>
      <c r="DZ118" s="130">
        <v>2.23</v>
      </c>
      <c r="EA118" s="130">
        <v>10.875999999999999</v>
      </c>
      <c r="EB118" s="130">
        <v>1.708</v>
      </c>
      <c r="EC118" s="130">
        <v>9.8000000000000007</v>
      </c>
      <c r="ED118" s="130">
        <v>0.35299999999999998</v>
      </c>
      <c r="EE118" s="130">
        <v>13.141999999999999</v>
      </c>
      <c r="EF118" s="130">
        <v>10.112</v>
      </c>
      <c r="EG118" s="130">
        <v>1.742</v>
      </c>
      <c r="EH118" s="130">
        <v>0.41399999999999998</v>
      </c>
      <c r="EI118" s="130">
        <v>0.27200000000000002</v>
      </c>
      <c r="EJ118" s="130">
        <v>0</v>
      </c>
      <c r="EK118" s="130">
        <v>11.337</v>
      </c>
      <c r="EL118" s="130">
        <v>11.33</v>
      </c>
    </row>
    <row r="119" spans="1:142" x14ac:dyDescent="0.3">
      <c r="A119" s="5" t="s">
        <v>248</v>
      </c>
      <c r="B119" s="5">
        <v>30</v>
      </c>
      <c r="C119" s="5">
        <v>919</v>
      </c>
      <c r="D119" t="s">
        <v>255</v>
      </c>
      <c r="F119" s="22">
        <v>21.405000000000001</v>
      </c>
      <c r="G119" s="3">
        <v>173.4</v>
      </c>
      <c r="H119" s="3">
        <v>8.4</v>
      </c>
      <c r="I119" s="3">
        <v>132</v>
      </c>
      <c r="J119" s="3">
        <v>11</v>
      </c>
      <c r="K119" s="4">
        <v>0.99</v>
      </c>
      <c r="L119" s="4">
        <v>0.36</v>
      </c>
      <c r="M119" s="4">
        <v>0.1</v>
      </c>
      <c r="N119" s="4">
        <v>0.21</v>
      </c>
      <c r="O119" s="4"/>
      <c r="P119" s="4"/>
      <c r="Q119" s="4">
        <v>1.72</v>
      </c>
      <c r="R119" s="4">
        <v>0.28999999999999998</v>
      </c>
      <c r="S119" s="4"/>
      <c r="T119" s="4"/>
      <c r="U119" s="4">
        <v>0.21099999999999999</v>
      </c>
      <c r="V119" s="4">
        <v>8.4000000000000005E-2</v>
      </c>
      <c r="W119" s="4"/>
      <c r="X119" s="4"/>
      <c r="Y119" s="4"/>
      <c r="Z119" s="4"/>
      <c r="AA119" s="38"/>
      <c r="AB119" s="38"/>
      <c r="AC119" s="38"/>
      <c r="AD119" s="38"/>
      <c r="AE119" s="38"/>
      <c r="AG119" s="14">
        <v>1.9979</v>
      </c>
      <c r="AH119" s="14">
        <v>13.394</v>
      </c>
      <c r="AI119" s="14">
        <v>0.26179999999999998</v>
      </c>
      <c r="AJ119" s="14">
        <v>11.2803</v>
      </c>
      <c r="AK119" s="14">
        <v>0.50839999999999996</v>
      </c>
      <c r="AL119" s="14">
        <v>2.5844</v>
      </c>
      <c r="AM119" s="14">
        <v>49.6282</v>
      </c>
      <c r="AN119" s="14">
        <v>7.5010000000000003</v>
      </c>
      <c r="AO119" s="14">
        <v>11.059799999999999</v>
      </c>
      <c r="AP119" s="14">
        <v>0.3271</v>
      </c>
      <c r="AQ119" s="14">
        <f t="shared" si="5"/>
        <v>0.19824242424242425</v>
      </c>
      <c r="AR119" s="14">
        <v>0.32469999999999999</v>
      </c>
      <c r="AS119" s="14">
        <v>1.2200000000000001E-2</v>
      </c>
      <c r="AT119" s="14">
        <f t="shared" si="6"/>
        <v>1.0608695652173915E-2</v>
      </c>
      <c r="AU119" s="14">
        <v>98.879900000000006</v>
      </c>
      <c r="AV119" s="14">
        <v>41.006399999999999</v>
      </c>
      <c r="AW119" s="14">
        <v>47.6175</v>
      </c>
      <c r="AX119" s="14">
        <v>11.4239</v>
      </c>
      <c r="AY119" s="14">
        <v>4.5100000000000001E-2</v>
      </c>
      <c r="AZ119" s="14">
        <v>1.2500000000000001E-2</v>
      </c>
      <c r="BA119" s="14">
        <v>0.23130000000000001</v>
      </c>
      <c r="BB119" s="14">
        <v>0.40870000000000001</v>
      </c>
      <c r="BC119" s="14">
        <v>0.1045</v>
      </c>
      <c r="BD119" s="14">
        <v>0.16589999999999999</v>
      </c>
      <c r="BE119" s="14">
        <v>101.0158</v>
      </c>
      <c r="BF119" s="14">
        <f t="shared" si="8"/>
        <v>0.88137638167920096</v>
      </c>
      <c r="BG119" s="13">
        <v>5</v>
      </c>
      <c r="BH119" s="13">
        <v>1</v>
      </c>
      <c r="BI119" s="13">
        <v>0.57999999999999996</v>
      </c>
      <c r="BJ119" s="13">
        <v>0.83</v>
      </c>
      <c r="BK119" s="13">
        <v>1262</v>
      </c>
      <c r="BL119" s="13">
        <v>50</v>
      </c>
      <c r="BM119" s="13">
        <v>32.799999999999997</v>
      </c>
      <c r="BN119" s="13">
        <v>1.9</v>
      </c>
      <c r="BO119" s="13">
        <v>341</v>
      </c>
      <c r="BP119" s="13">
        <v>16</v>
      </c>
      <c r="BQ119" s="13">
        <v>562</v>
      </c>
      <c r="BR119" s="13">
        <v>28</v>
      </c>
      <c r="BS119" s="13">
        <v>49.4</v>
      </c>
      <c r="BT119" s="13">
        <v>2.8</v>
      </c>
      <c r="BU119" s="13">
        <v>143.4</v>
      </c>
      <c r="BV119" s="13">
        <v>9.1999999999999993</v>
      </c>
      <c r="BW119" s="13">
        <v>10.14</v>
      </c>
      <c r="BX119" s="13">
        <v>0.68</v>
      </c>
      <c r="BY119" s="13">
        <v>363</v>
      </c>
      <c r="BZ119" s="13">
        <v>16</v>
      </c>
      <c r="CA119" s="13">
        <v>23.3</v>
      </c>
      <c r="CB119" s="13">
        <v>1.6</v>
      </c>
      <c r="CC119" s="13">
        <v>137.19999999999999</v>
      </c>
      <c r="CD119" s="13">
        <v>8.8000000000000007</v>
      </c>
      <c r="CE119" s="13">
        <v>18.3</v>
      </c>
      <c r="CF119" s="13">
        <v>1.1000000000000001</v>
      </c>
      <c r="CG119" s="13">
        <v>9.7000000000000003E-2</v>
      </c>
      <c r="CH119" s="13">
        <v>6.0999999999999999E-2</v>
      </c>
      <c r="CI119" s="13">
        <v>138.5</v>
      </c>
      <c r="CJ119" s="13">
        <v>8.3000000000000007</v>
      </c>
      <c r="CK119" s="13">
        <v>14.4</v>
      </c>
      <c r="CL119" s="13">
        <v>1</v>
      </c>
      <c r="CM119" s="13">
        <v>33.299999999999997</v>
      </c>
      <c r="CN119" s="13">
        <v>2.1</v>
      </c>
      <c r="CO119" s="13">
        <v>5.17</v>
      </c>
      <c r="CP119" s="13">
        <v>0.43</v>
      </c>
      <c r="CQ119" s="13">
        <v>20.2</v>
      </c>
      <c r="CR119" s="13">
        <v>2.2000000000000002</v>
      </c>
      <c r="CS119" s="13">
        <v>5.45</v>
      </c>
      <c r="CT119" s="13">
        <v>0.89</v>
      </c>
      <c r="CU119" s="13">
        <v>1.76</v>
      </c>
      <c r="CV119" s="13">
        <v>0.32</v>
      </c>
      <c r="CW119" s="13">
        <v>5.41</v>
      </c>
      <c r="CX119" s="13">
        <v>0.83</v>
      </c>
      <c r="CY119" s="13">
        <v>0.77</v>
      </c>
      <c r="CZ119" s="13">
        <v>0.11</v>
      </c>
      <c r="DA119" s="13">
        <v>5.4</v>
      </c>
      <c r="DB119" s="13">
        <v>1</v>
      </c>
      <c r="DC119" s="13">
        <v>1.02</v>
      </c>
      <c r="DD119" s="13">
        <v>0.19</v>
      </c>
      <c r="DE119" s="13">
        <v>2.4500000000000002</v>
      </c>
      <c r="DF119" s="13">
        <v>0.41</v>
      </c>
      <c r="DG119" s="13">
        <v>0.41</v>
      </c>
      <c r="DH119" s="13">
        <v>0.1</v>
      </c>
      <c r="DI119" s="13">
        <v>2.36</v>
      </c>
      <c r="DJ119" s="13">
        <v>0.55000000000000004</v>
      </c>
      <c r="DK119" s="13">
        <v>0.32500000000000001</v>
      </c>
      <c r="DL119" s="13">
        <v>8.3000000000000004E-2</v>
      </c>
      <c r="DM119" s="13">
        <v>3.45</v>
      </c>
      <c r="DN119" s="13">
        <v>0.85</v>
      </c>
      <c r="DO119" s="13">
        <v>0.97</v>
      </c>
      <c r="DP119" s="13">
        <v>0.27</v>
      </c>
      <c r="DQ119" s="13">
        <v>1.0900000000000001</v>
      </c>
      <c r="DR119" s="13">
        <v>0.32</v>
      </c>
      <c r="DS119" s="13">
        <v>1.3</v>
      </c>
      <c r="DT119" s="13">
        <v>0.28999999999999998</v>
      </c>
      <c r="DU119" s="13">
        <v>0.26600000000000001</v>
      </c>
      <c r="DV119" s="13">
        <v>9.4E-2</v>
      </c>
      <c r="DW119" s="13">
        <v>57</v>
      </c>
      <c r="DX119" s="134">
        <v>-15.67</v>
      </c>
      <c r="DY119" s="130">
        <v>48.682000000000002</v>
      </c>
      <c r="DZ119" s="130">
        <v>2.2509999999999999</v>
      </c>
      <c r="EA119" s="130">
        <v>11.664999999999999</v>
      </c>
      <c r="EB119" s="130">
        <v>1.669</v>
      </c>
      <c r="EC119" s="130">
        <v>9.8290000000000006</v>
      </c>
      <c r="ED119" s="130">
        <v>0.32500000000000001</v>
      </c>
      <c r="EE119" s="130">
        <v>12.814</v>
      </c>
      <c r="EF119" s="130">
        <v>9.9179999999999993</v>
      </c>
      <c r="EG119" s="130">
        <v>1.74</v>
      </c>
      <c r="EH119" s="130">
        <v>0.443</v>
      </c>
      <c r="EI119" s="130">
        <v>0.22800000000000001</v>
      </c>
      <c r="EJ119" s="130">
        <v>0</v>
      </c>
      <c r="EK119" s="130">
        <v>11.331</v>
      </c>
      <c r="EL119" s="130">
        <v>11.33</v>
      </c>
    </row>
    <row r="120" spans="1:142" x14ac:dyDescent="0.3">
      <c r="A120" s="5" t="s">
        <v>248</v>
      </c>
      <c r="B120" s="5">
        <v>30</v>
      </c>
      <c r="C120" s="5">
        <v>919</v>
      </c>
      <c r="D120" t="s">
        <v>256</v>
      </c>
      <c r="F120" s="22">
        <v>12.66</v>
      </c>
      <c r="G120" s="3">
        <v>86</v>
      </c>
      <c r="H120" s="3">
        <v>7.2</v>
      </c>
      <c r="I120" s="3">
        <v>164</v>
      </c>
      <c r="J120" s="3">
        <v>16</v>
      </c>
      <c r="K120" s="4">
        <v>0.51</v>
      </c>
      <c r="L120" s="4">
        <v>0.38</v>
      </c>
      <c r="M120" s="4"/>
      <c r="N120" s="4"/>
      <c r="O120" s="4">
        <v>0.105</v>
      </c>
      <c r="P120" s="4">
        <v>5.5E-2</v>
      </c>
      <c r="Q120" s="4">
        <v>1.81</v>
      </c>
      <c r="R120" s="4">
        <v>0.36</v>
      </c>
      <c r="S120" s="4"/>
      <c r="T120" s="4"/>
      <c r="U120" s="4">
        <v>0.17</v>
      </c>
      <c r="V120" s="4">
        <v>0.11</v>
      </c>
      <c r="W120" s="4"/>
      <c r="X120" s="4"/>
      <c r="Y120" s="4"/>
      <c r="Z120" s="4"/>
      <c r="AA120" s="38"/>
      <c r="AB120" s="38"/>
      <c r="AC120" s="38"/>
      <c r="AD120" s="38"/>
      <c r="AE120" s="38"/>
      <c r="AG120" s="14">
        <v>2.1368</v>
      </c>
      <c r="AH120" s="14">
        <v>13.1227</v>
      </c>
      <c r="AI120" s="14">
        <v>0.2908</v>
      </c>
      <c r="AJ120" s="14">
        <v>11.0448</v>
      </c>
      <c r="AK120" s="14">
        <v>0.53149999999999997</v>
      </c>
      <c r="AL120" s="14">
        <v>2.6173000000000002</v>
      </c>
      <c r="AM120" s="14">
        <v>50.046399999999998</v>
      </c>
      <c r="AN120" s="14">
        <v>8.5378000000000007</v>
      </c>
      <c r="AO120" s="14">
        <v>9.4016999999999999</v>
      </c>
      <c r="AP120" s="14">
        <v>0.34200000000000003</v>
      </c>
      <c r="AQ120" s="14">
        <f t="shared" si="5"/>
        <v>0.2072727272727273</v>
      </c>
      <c r="AR120" s="14">
        <v>0.26079999999999998</v>
      </c>
      <c r="AS120" s="14">
        <v>1.44E-2</v>
      </c>
      <c r="AT120" s="14">
        <f t="shared" si="6"/>
        <v>1.2521739130434783E-2</v>
      </c>
      <c r="AU120" s="14">
        <v>98.347099999999998</v>
      </c>
      <c r="AV120" s="14">
        <v>40.459800000000001</v>
      </c>
      <c r="AW120" s="14">
        <v>44.723199999999999</v>
      </c>
      <c r="AX120" s="14">
        <v>15.149100000000001</v>
      </c>
      <c r="AY120" s="14">
        <v>2.69E-2</v>
      </c>
      <c r="AZ120" s="14">
        <v>1.49E-2</v>
      </c>
      <c r="BA120" s="14">
        <v>0.23730000000000001</v>
      </c>
      <c r="BB120" s="14">
        <v>0.3105</v>
      </c>
      <c r="BC120" s="14">
        <v>3.7400000000000003E-2</v>
      </c>
      <c r="BD120" s="14">
        <v>0.22309999999999999</v>
      </c>
      <c r="BE120" s="14">
        <v>101.18210000000001</v>
      </c>
      <c r="BF120" s="14">
        <f t="shared" si="8"/>
        <v>0.84031688115914516</v>
      </c>
      <c r="BG120" s="13">
        <v>6.6</v>
      </c>
      <c r="BH120" s="13">
        <v>1.3</v>
      </c>
      <c r="BI120" s="13">
        <v>2.5</v>
      </c>
      <c r="BJ120" s="13">
        <v>2.1</v>
      </c>
      <c r="BK120" s="13">
        <v>1150</v>
      </c>
      <c r="BL120" s="13">
        <v>60</v>
      </c>
      <c r="BM120" s="13">
        <v>33.5</v>
      </c>
      <c r="BN120" s="13">
        <v>2.6</v>
      </c>
      <c r="BO120" s="13">
        <v>355</v>
      </c>
      <c r="BP120" s="13">
        <v>25</v>
      </c>
      <c r="BQ120" s="13">
        <v>414</v>
      </c>
      <c r="BR120" s="13">
        <v>36</v>
      </c>
      <c r="BS120" s="13">
        <v>44.6</v>
      </c>
      <c r="BT120" s="13">
        <v>3.7</v>
      </c>
      <c r="BU120" s="13">
        <v>77.3</v>
      </c>
      <c r="BV120" s="13">
        <v>7.2</v>
      </c>
      <c r="BW120" s="13">
        <v>7.2</v>
      </c>
      <c r="BX120" s="13">
        <v>1.1000000000000001</v>
      </c>
      <c r="BY120" s="13">
        <v>362</v>
      </c>
      <c r="BZ120" s="13">
        <v>30</v>
      </c>
      <c r="CA120" s="13">
        <v>30.6</v>
      </c>
      <c r="CB120" s="13">
        <v>2.7</v>
      </c>
      <c r="CC120" s="13">
        <v>160</v>
      </c>
      <c r="CD120" s="13">
        <v>14</v>
      </c>
      <c r="CE120" s="13">
        <v>13.3</v>
      </c>
      <c r="CF120" s="13">
        <v>1.2</v>
      </c>
      <c r="CI120" s="13">
        <v>96</v>
      </c>
      <c r="CJ120" s="13">
        <v>11</v>
      </c>
      <c r="CK120" s="13">
        <v>11.6</v>
      </c>
      <c r="CL120" s="13">
        <v>1.2</v>
      </c>
      <c r="CM120" s="13">
        <v>30.7</v>
      </c>
      <c r="CN120" s="13">
        <v>2.4</v>
      </c>
      <c r="CO120" s="13">
        <v>4.3499999999999996</v>
      </c>
      <c r="CP120" s="13">
        <v>0.51</v>
      </c>
      <c r="CQ120" s="13">
        <v>22.6</v>
      </c>
      <c r="CR120" s="13">
        <v>2.8</v>
      </c>
      <c r="CS120" s="13">
        <v>5.9</v>
      </c>
      <c r="CT120" s="13">
        <v>1.3</v>
      </c>
      <c r="CU120" s="13">
        <v>2.23</v>
      </c>
      <c r="CV120" s="13">
        <v>0.36</v>
      </c>
      <c r="CW120" s="13">
        <v>6.3</v>
      </c>
      <c r="CX120" s="13">
        <v>1.1000000000000001</v>
      </c>
      <c r="CY120" s="13">
        <v>1.1200000000000001</v>
      </c>
      <c r="CZ120" s="13">
        <v>0.17</v>
      </c>
      <c r="DA120" s="13">
        <v>6.3</v>
      </c>
      <c r="DB120" s="13">
        <v>1.2</v>
      </c>
      <c r="DC120" s="13">
        <v>1.27</v>
      </c>
      <c r="DD120" s="13">
        <v>0.21</v>
      </c>
      <c r="DE120" s="13">
        <v>2.44</v>
      </c>
      <c r="DF120" s="13">
        <v>0.61</v>
      </c>
      <c r="DG120" s="13">
        <v>0.46</v>
      </c>
      <c r="DH120" s="13">
        <v>0.13</v>
      </c>
      <c r="DI120" s="13">
        <v>2.94</v>
      </c>
      <c r="DJ120" s="13">
        <v>0.77</v>
      </c>
      <c r="DK120" s="13">
        <v>0.32</v>
      </c>
      <c r="DL120" s="13">
        <v>0.11</v>
      </c>
      <c r="DM120" s="13">
        <v>4.3</v>
      </c>
      <c r="DN120" s="13">
        <v>1.4</v>
      </c>
      <c r="DO120" s="13">
        <v>0.82</v>
      </c>
      <c r="DP120" s="13">
        <v>0.23</v>
      </c>
      <c r="DQ120" s="13">
        <v>0.55000000000000004</v>
      </c>
      <c r="DR120" s="13">
        <v>0.32</v>
      </c>
      <c r="DS120" s="13">
        <v>0.71</v>
      </c>
      <c r="DT120" s="13">
        <v>0.22</v>
      </c>
      <c r="DU120" s="13">
        <v>0.18</v>
      </c>
      <c r="DV120" s="13">
        <v>0.12</v>
      </c>
      <c r="DW120" s="13">
        <v>60</v>
      </c>
      <c r="DX120" s="134">
        <v>-4.78</v>
      </c>
      <c r="DY120" s="130">
        <v>49.819000000000003</v>
      </c>
      <c r="DZ120" s="130">
        <v>2.5110000000000001</v>
      </c>
      <c r="EA120" s="130">
        <v>12.587999999999999</v>
      </c>
      <c r="EB120" s="130">
        <v>1.6830000000000001</v>
      </c>
      <c r="EC120" s="130">
        <v>9.8170000000000002</v>
      </c>
      <c r="ED120" s="130">
        <v>0.35</v>
      </c>
      <c r="EE120" s="130">
        <v>9.2859999999999996</v>
      </c>
      <c r="EF120" s="130">
        <v>10.627000000000001</v>
      </c>
      <c r="EG120" s="130">
        <v>2.0499999999999998</v>
      </c>
      <c r="EH120" s="130">
        <v>0.51</v>
      </c>
      <c r="EI120" s="130">
        <v>0.27900000000000003</v>
      </c>
      <c r="EJ120" s="130">
        <v>0</v>
      </c>
      <c r="EK120" s="130">
        <v>11.332000000000001</v>
      </c>
      <c r="EL120" s="130">
        <v>11.33</v>
      </c>
    </row>
    <row r="121" spans="1:142" x14ac:dyDescent="0.3">
      <c r="A121" s="5" t="s">
        <v>248</v>
      </c>
      <c r="B121" s="5">
        <v>30</v>
      </c>
      <c r="C121" s="5">
        <v>919</v>
      </c>
      <c r="D121" t="s">
        <v>257</v>
      </c>
      <c r="F121" s="22">
        <v>21.39</v>
      </c>
      <c r="G121" s="3">
        <v>156.19999999999999</v>
      </c>
      <c r="H121" s="3">
        <v>8.1</v>
      </c>
      <c r="I121" s="3">
        <v>142</v>
      </c>
      <c r="J121" s="3">
        <v>11</v>
      </c>
      <c r="K121" s="4">
        <v>1.02</v>
      </c>
      <c r="L121" s="4">
        <v>0.36</v>
      </c>
      <c r="M121" s="4"/>
      <c r="N121" s="4"/>
      <c r="O121" s="4">
        <v>7.0999999999999994E-2</v>
      </c>
      <c r="P121" s="4">
        <v>6.6000000000000003E-2</v>
      </c>
      <c r="Q121" s="4">
        <v>1.54</v>
      </c>
      <c r="R121" s="4">
        <v>0.24</v>
      </c>
      <c r="S121" s="4"/>
      <c r="T121" s="4"/>
      <c r="U121" s="4">
        <v>0.152</v>
      </c>
      <c r="V121" s="4">
        <v>6.0999999999999999E-2</v>
      </c>
      <c r="W121" s="4">
        <v>2.9000000000000001E-2</v>
      </c>
      <c r="X121" s="4">
        <v>1.7999999999999999E-2</v>
      </c>
      <c r="Y121" s="4"/>
      <c r="Z121" s="4"/>
      <c r="AA121" s="38"/>
      <c r="AB121" s="38"/>
      <c r="AC121" s="38"/>
      <c r="AD121" s="38"/>
      <c r="AE121" s="38"/>
      <c r="AG121" s="14">
        <v>2.1459999999999999</v>
      </c>
      <c r="AH121" s="14">
        <v>13.262700000000001</v>
      </c>
      <c r="AI121" s="14">
        <v>0.2787</v>
      </c>
      <c r="AJ121" s="14">
        <v>11.184799999999999</v>
      </c>
      <c r="AK121" s="14">
        <v>0.53320000000000001</v>
      </c>
      <c r="AL121" s="14">
        <v>2.6053999999999999</v>
      </c>
      <c r="AM121" s="14">
        <v>49.985399999999998</v>
      </c>
      <c r="AN121" s="14">
        <v>7.5353000000000003</v>
      </c>
      <c r="AO121" s="14">
        <v>10.3453</v>
      </c>
      <c r="AP121" s="14">
        <v>0.32090000000000002</v>
      </c>
      <c r="AQ121" s="14">
        <f t="shared" si="5"/>
        <v>0.19448484848484851</v>
      </c>
      <c r="AR121" s="14">
        <v>0.29360000000000003</v>
      </c>
      <c r="AS121" s="14">
        <v>2.41E-2</v>
      </c>
      <c r="AT121" s="14">
        <f t="shared" si="6"/>
        <v>2.0956521739130436E-2</v>
      </c>
      <c r="AU121" s="14">
        <v>98.515500000000003</v>
      </c>
      <c r="AV121" s="14">
        <v>40.142299999999999</v>
      </c>
      <c r="AW121" s="14">
        <v>45.7059</v>
      </c>
      <c r="AX121" s="14">
        <v>13.315300000000001</v>
      </c>
      <c r="AY121" s="14">
        <v>5.9700000000000003E-2</v>
      </c>
      <c r="AZ121" s="14">
        <v>1.09E-2</v>
      </c>
      <c r="BA121" s="14">
        <v>0.26490000000000002</v>
      </c>
      <c r="BB121" s="14">
        <v>0.375</v>
      </c>
      <c r="BC121" s="14">
        <v>8.1000000000000003E-2</v>
      </c>
      <c r="BD121" s="14">
        <v>0.1807</v>
      </c>
      <c r="BE121" s="14">
        <v>100.1356</v>
      </c>
      <c r="BF121" s="14">
        <f t="shared" si="8"/>
        <v>0.85952496690909552</v>
      </c>
      <c r="BG121" s="13">
        <v>3.25</v>
      </c>
      <c r="BH121" s="13">
        <v>0.72</v>
      </c>
      <c r="BK121" s="13">
        <v>1323</v>
      </c>
      <c r="BL121" s="13">
        <v>56</v>
      </c>
      <c r="BM121" s="13">
        <v>27.3</v>
      </c>
      <c r="BN121" s="13">
        <v>1.9</v>
      </c>
      <c r="BO121" s="13">
        <v>316</v>
      </c>
      <c r="BP121" s="13">
        <v>15</v>
      </c>
      <c r="BQ121" s="13">
        <v>521</v>
      </c>
      <c r="BR121" s="13">
        <v>32</v>
      </c>
      <c r="BS121" s="13">
        <v>49.2</v>
      </c>
      <c r="BT121" s="13">
        <v>3.4</v>
      </c>
      <c r="BU121" s="13">
        <v>159</v>
      </c>
      <c r="BV121" s="13">
        <v>11</v>
      </c>
      <c r="BW121" s="13">
        <v>8.8000000000000007</v>
      </c>
      <c r="BX121" s="13">
        <v>0.62</v>
      </c>
      <c r="BY121" s="13">
        <v>367</v>
      </c>
      <c r="BZ121" s="13">
        <v>14</v>
      </c>
      <c r="CA121" s="13">
        <v>22.5</v>
      </c>
      <c r="CB121" s="13">
        <v>1.3</v>
      </c>
      <c r="CC121" s="13">
        <v>141.1</v>
      </c>
      <c r="CD121" s="13">
        <v>7.4</v>
      </c>
      <c r="CE121" s="13">
        <v>15.4</v>
      </c>
      <c r="CF121" s="13">
        <v>1.3</v>
      </c>
      <c r="CI121" s="13">
        <v>129.30000000000001</v>
      </c>
      <c r="CJ121" s="13">
        <v>9.4</v>
      </c>
      <c r="CK121" s="13">
        <v>13.7</v>
      </c>
      <c r="CL121" s="13">
        <v>1</v>
      </c>
      <c r="CM121" s="13">
        <v>35.1</v>
      </c>
      <c r="CN121" s="13">
        <v>2.5</v>
      </c>
      <c r="CO121" s="13">
        <v>4.41</v>
      </c>
      <c r="CP121" s="13">
        <v>0.41</v>
      </c>
      <c r="CQ121" s="13">
        <v>21.3</v>
      </c>
      <c r="CR121" s="13">
        <v>2.1</v>
      </c>
      <c r="CS121" s="13">
        <v>5.86</v>
      </c>
      <c r="CT121" s="13">
        <v>0.98</v>
      </c>
      <c r="CU121" s="13">
        <v>1.82</v>
      </c>
      <c r="CV121" s="13">
        <v>0.36</v>
      </c>
      <c r="CW121" s="13">
        <v>5.17</v>
      </c>
      <c r="CX121" s="13">
        <v>0.8</v>
      </c>
      <c r="CY121" s="13">
        <v>0.84</v>
      </c>
      <c r="CZ121" s="13">
        <v>0.17</v>
      </c>
      <c r="DA121" s="13">
        <v>4.9800000000000004</v>
      </c>
      <c r="DB121" s="13">
        <v>0.94</v>
      </c>
      <c r="DC121" s="13">
        <v>0.91</v>
      </c>
      <c r="DD121" s="13">
        <v>0.11</v>
      </c>
      <c r="DE121" s="13">
        <v>2.87</v>
      </c>
      <c r="DF121" s="13">
        <v>0.67</v>
      </c>
      <c r="DG121" s="13">
        <v>0.28599999999999998</v>
      </c>
      <c r="DH121" s="13">
        <v>0.08</v>
      </c>
      <c r="DI121" s="13">
        <v>2.1</v>
      </c>
      <c r="DJ121" s="13">
        <v>0.55000000000000004</v>
      </c>
      <c r="DK121" s="13">
        <v>0.32800000000000001</v>
      </c>
      <c r="DL121" s="13">
        <v>9.8000000000000004E-2</v>
      </c>
      <c r="DM121" s="13">
        <v>4.3499999999999996</v>
      </c>
      <c r="DN121" s="13">
        <v>0.86</v>
      </c>
      <c r="DO121" s="13">
        <v>0.73</v>
      </c>
      <c r="DP121" s="13">
        <v>0.18</v>
      </c>
      <c r="DQ121" s="13">
        <v>1</v>
      </c>
      <c r="DR121" s="13">
        <v>0.25</v>
      </c>
      <c r="DS121" s="13">
        <v>1.1299999999999999</v>
      </c>
      <c r="DT121" s="13">
        <v>0.17</v>
      </c>
      <c r="DU121" s="13">
        <v>0.37</v>
      </c>
      <c r="DV121" s="13">
        <v>0.13</v>
      </c>
      <c r="DW121" s="13">
        <v>63</v>
      </c>
      <c r="DX121" s="134">
        <v>-10.07</v>
      </c>
      <c r="DY121" s="130">
        <v>49.448999999999998</v>
      </c>
      <c r="DZ121" s="130">
        <v>2.387</v>
      </c>
      <c r="EA121" s="130">
        <v>12.151999999999999</v>
      </c>
      <c r="EB121" s="130">
        <v>1.6859999999999999</v>
      </c>
      <c r="EC121" s="130">
        <v>9.8230000000000004</v>
      </c>
      <c r="ED121" s="130">
        <v>0.33100000000000002</v>
      </c>
      <c r="EE121" s="130">
        <v>10.69</v>
      </c>
      <c r="EF121" s="130">
        <v>10.313000000000001</v>
      </c>
      <c r="EG121" s="130">
        <v>1.966</v>
      </c>
      <c r="EH121" s="130">
        <v>0.48899999999999999</v>
      </c>
      <c r="EI121" s="130">
        <v>0.255</v>
      </c>
      <c r="EJ121" s="130">
        <v>0</v>
      </c>
      <c r="EK121" s="130">
        <v>11.34</v>
      </c>
      <c r="EL121" s="130">
        <v>11.33</v>
      </c>
    </row>
    <row r="122" spans="1:142" x14ac:dyDescent="0.3">
      <c r="A122" s="5" t="s">
        <v>248</v>
      </c>
      <c r="B122" s="5">
        <v>30</v>
      </c>
      <c r="C122" s="5">
        <v>910</v>
      </c>
      <c r="D122" t="s">
        <v>258</v>
      </c>
      <c r="F122" s="22">
        <v>23.291</v>
      </c>
      <c r="G122" s="3">
        <v>63.3</v>
      </c>
      <c r="H122" s="3">
        <v>4.8</v>
      </c>
      <c r="I122" s="3">
        <v>155.4</v>
      </c>
      <c r="J122" s="3">
        <v>9</v>
      </c>
      <c r="K122" s="4">
        <v>0.42</v>
      </c>
      <c r="L122" s="4">
        <v>0.28000000000000003</v>
      </c>
      <c r="M122" s="4"/>
      <c r="N122" s="4"/>
      <c r="O122" s="4"/>
      <c r="P122" s="4"/>
      <c r="Q122" s="4">
        <v>1.73</v>
      </c>
      <c r="R122" s="4">
        <v>0.3</v>
      </c>
      <c r="S122" s="4"/>
      <c r="T122" s="4"/>
      <c r="U122" s="4">
        <v>0.113</v>
      </c>
      <c r="V122" s="4">
        <v>0.05</v>
      </c>
      <c r="W122" s="4"/>
      <c r="X122" s="4"/>
      <c r="Y122" s="4">
        <v>3.1E-2</v>
      </c>
      <c r="Z122" s="4">
        <v>1.2999999999999999E-2</v>
      </c>
      <c r="AA122" s="38"/>
      <c r="AB122" s="38"/>
      <c r="AC122" s="38"/>
      <c r="AD122" s="38"/>
      <c r="AE122" s="38"/>
      <c r="AG122" s="14">
        <v>2.3509000000000002</v>
      </c>
      <c r="AH122" s="14">
        <v>13.781599999999999</v>
      </c>
      <c r="AI122" s="14">
        <v>0.24110000000000001</v>
      </c>
      <c r="AJ122" s="14">
        <v>11.811299999999999</v>
      </c>
      <c r="AK122" s="14">
        <v>0.43080000000000002</v>
      </c>
      <c r="AL122" s="14">
        <v>2.6501000000000001</v>
      </c>
      <c r="AM122" s="14">
        <v>50.175600000000003</v>
      </c>
      <c r="AN122" s="14">
        <v>8.23</v>
      </c>
      <c r="AO122" s="14">
        <v>11.699299999999999</v>
      </c>
      <c r="AP122" s="14">
        <v>0.33600000000000002</v>
      </c>
      <c r="AQ122" s="14">
        <f t="shared" si="5"/>
        <v>0.20363636363636367</v>
      </c>
      <c r="AR122" s="14">
        <v>0.31509999999999999</v>
      </c>
      <c r="AS122" s="14">
        <v>1.6199999999999999E-2</v>
      </c>
      <c r="AT122" s="14">
        <f t="shared" si="6"/>
        <v>1.4086956521739131E-2</v>
      </c>
      <c r="AU122" s="14">
        <v>102.0382</v>
      </c>
      <c r="AV122" s="14">
        <v>39.734900000000003</v>
      </c>
      <c r="AW122" s="14">
        <v>43.1434</v>
      </c>
      <c r="AX122" s="14">
        <v>17.3977</v>
      </c>
      <c r="AY122" s="14">
        <v>3.6700000000000003E-2</v>
      </c>
      <c r="AZ122" s="14">
        <v>1.1900000000000001E-2</v>
      </c>
      <c r="BA122" s="14">
        <v>0.2752</v>
      </c>
      <c r="BB122" s="14">
        <v>0.21929999999999999</v>
      </c>
      <c r="BC122" s="14">
        <v>4.6199999999999998E-2</v>
      </c>
      <c r="BD122" s="14">
        <v>0.26329999999999998</v>
      </c>
      <c r="BE122" s="14">
        <v>101.1285</v>
      </c>
      <c r="BF122" s="14">
        <f t="shared" si="8"/>
        <v>0.81551142510750441</v>
      </c>
      <c r="BG122" s="13">
        <v>4.8</v>
      </c>
      <c r="BH122" s="13">
        <v>1</v>
      </c>
      <c r="BK122" s="13">
        <v>1206</v>
      </c>
      <c r="BL122" s="13">
        <v>63</v>
      </c>
      <c r="BM122" s="13">
        <v>31.5</v>
      </c>
      <c r="BN122" s="13">
        <v>1.5</v>
      </c>
      <c r="BO122" s="13">
        <v>308</v>
      </c>
      <c r="BP122" s="13">
        <v>14</v>
      </c>
      <c r="BQ122" s="13">
        <v>313</v>
      </c>
      <c r="BR122" s="13">
        <v>17</v>
      </c>
      <c r="BS122" s="13">
        <v>46.3</v>
      </c>
      <c r="BT122" s="13">
        <v>3</v>
      </c>
      <c r="BU122" s="13">
        <v>55.1</v>
      </c>
      <c r="BV122" s="13">
        <v>4.5999999999999996</v>
      </c>
      <c r="BW122" s="13">
        <v>8.23</v>
      </c>
      <c r="BX122" s="13">
        <v>0.77</v>
      </c>
      <c r="BY122" s="13">
        <v>343</v>
      </c>
      <c r="BZ122" s="13">
        <v>15</v>
      </c>
      <c r="CA122" s="13">
        <v>22.8</v>
      </c>
      <c r="CB122" s="13">
        <v>1.6</v>
      </c>
      <c r="CC122" s="13">
        <v>135.30000000000001</v>
      </c>
      <c r="CD122" s="13">
        <v>8</v>
      </c>
      <c r="CE122" s="13">
        <v>13.2</v>
      </c>
      <c r="CF122" s="13">
        <v>1.1000000000000001</v>
      </c>
      <c r="CI122" s="13">
        <v>108.6</v>
      </c>
      <c r="CJ122" s="13">
        <v>8.5</v>
      </c>
      <c r="CK122" s="13">
        <v>12</v>
      </c>
      <c r="CL122" s="13">
        <v>1</v>
      </c>
      <c r="CM122" s="13">
        <v>30</v>
      </c>
      <c r="CN122" s="13">
        <v>1.7</v>
      </c>
      <c r="CO122" s="13">
        <v>3.88</v>
      </c>
      <c r="CP122" s="13">
        <v>0.41</v>
      </c>
      <c r="CQ122" s="13">
        <v>21.9</v>
      </c>
      <c r="CR122" s="13">
        <v>2.2000000000000002</v>
      </c>
      <c r="CS122" s="13">
        <v>4.8</v>
      </c>
      <c r="CT122" s="13">
        <v>0.81</v>
      </c>
      <c r="CU122" s="13">
        <v>1.75</v>
      </c>
      <c r="CV122" s="13">
        <v>0.35</v>
      </c>
      <c r="CW122" s="13">
        <v>5.25</v>
      </c>
      <c r="CX122" s="13">
        <v>0.8</v>
      </c>
      <c r="CY122" s="13">
        <v>0.8</v>
      </c>
      <c r="CZ122" s="13">
        <v>0.11</v>
      </c>
      <c r="DA122" s="13">
        <v>4.88</v>
      </c>
      <c r="DB122" s="13">
        <v>0.75</v>
      </c>
      <c r="DC122" s="13">
        <v>0.91</v>
      </c>
      <c r="DD122" s="13">
        <v>0.15</v>
      </c>
      <c r="DE122" s="13">
        <v>2.59</v>
      </c>
      <c r="DF122" s="13">
        <v>0.37</v>
      </c>
      <c r="DG122" s="13">
        <v>0.36</v>
      </c>
      <c r="DH122" s="13">
        <v>0.1</v>
      </c>
      <c r="DI122" s="13">
        <v>1.46</v>
      </c>
      <c r="DJ122" s="13">
        <v>0.35</v>
      </c>
      <c r="DK122" s="13">
        <v>0.29799999999999999</v>
      </c>
      <c r="DL122" s="13">
        <v>7.3999999999999996E-2</v>
      </c>
      <c r="DM122" s="13">
        <v>3.34</v>
      </c>
      <c r="DN122" s="13">
        <v>0.71</v>
      </c>
      <c r="DO122" s="13">
        <v>0.81</v>
      </c>
      <c r="DP122" s="13">
        <v>0.19</v>
      </c>
      <c r="DQ122" s="13">
        <v>1.06</v>
      </c>
      <c r="DR122" s="13">
        <v>0.4</v>
      </c>
      <c r="DS122" s="13">
        <v>1</v>
      </c>
      <c r="DT122" s="13">
        <v>0.23</v>
      </c>
      <c r="DU122" s="13">
        <v>0.253</v>
      </c>
      <c r="DV122" s="13">
        <v>8.7999999999999995E-2</v>
      </c>
      <c r="DW122" s="13">
        <v>69</v>
      </c>
      <c r="DX122" s="134">
        <v>1.0900000000000001</v>
      </c>
      <c r="DY122" s="130">
        <v>49.125999999999998</v>
      </c>
      <c r="DZ122" s="130">
        <v>2.6179999999999999</v>
      </c>
      <c r="EA122" s="130">
        <v>13.612</v>
      </c>
      <c r="EB122" s="130">
        <v>1.7170000000000001</v>
      </c>
      <c r="EC122" s="130">
        <v>9.7729999999999997</v>
      </c>
      <c r="ED122" s="130">
        <v>0.32500000000000001</v>
      </c>
      <c r="EE122" s="130">
        <v>7.6890000000000001</v>
      </c>
      <c r="EF122" s="130">
        <v>11.66</v>
      </c>
      <c r="EG122" s="130">
        <v>2.3220000000000001</v>
      </c>
      <c r="EH122" s="130">
        <v>0.42599999999999999</v>
      </c>
      <c r="EI122" s="130">
        <v>0.23799999999999999</v>
      </c>
      <c r="EJ122" s="130">
        <v>0</v>
      </c>
      <c r="EK122" s="130">
        <v>11.318</v>
      </c>
      <c r="EL122" s="130">
        <v>11.33</v>
      </c>
    </row>
    <row r="123" spans="1:142" x14ac:dyDescent="0.3">
      <c r="A123" s="5" t="s">
        <v>248</v>
      </c>
      <c r="B123" s="5">
        <v>30</v>
      </c>
      <c r="C123" s="5">
        <v>916</v>
      </c>
      <c r="D123" t="s">
        <v>259</v>
      </c>
      <c r="F123" s="22">
        <v>13.906000000000001</v>
      </c>
      <c r="G123" s="3">
        <v>128.69999999999999</v>
      </c>
      <c r="H123" s="3">
        <v>8</v>
      </c>
      <c r="I123" s="3">
        <v>142</v>
      </c>
      <c r="J123" s="3">
        <v>11</v>
      </c>
      <c r="K123" s="4">
        <v>1.1399999999999999</v>
      </c>
      <c r="L123" s="4">
        <v>0.63</v>
      </c>
      <c r="M123" s="4"/>
      <c r="N123" s="4"/>
      <c r="O123" s="4">
        <v>6.6000000000000003E-2</v>
      </c>
      <c r="P123" s="4">
        <v>4.9000000000000002E-2</v>
      </c>
      <c r="Q123" s="4">
        <v>1.86</v>
      </c>
      <c r="R123" s="4">
        <v>0.34</v>
      </c>
      <c r="S123" s="4"/>
      <c r="T123" s="4"/>
      <c r="U123" s="4">
        <v>0.191</v>
      </c>
      <c r="V123" s="4">
        <v>9.5000000000000001E-2</v>
      </c>
      <c r="W123" s="4"/>
      <c r="X123" s="4"/>
      <c r="Y123" s="4">
        <v>1.4999999999999999E-2</v>
      </c>
      <c r="Z123" s="4">
        <v>1.4E-2</v>
      </c>
      <c r="AA123" s="38"/>
      <c r="AB123" s="38"/>
      <c r="AC123" s="38"/>
      <c r="AD123" s="38"/>
      <c r="AE123" s="38"/>
      <c r="AG123" s="14">
        <v>2.3294000000000001</v>
      </c>
      <c r="AH123" s="14">
        <v>13.138299999999999</v>
      </c>
      <c r="AI123" s="14">
        <v>0.29509999999999997</v>
      </c>
      <c r="AJ123" s="14">
        <v>11.5318</v>
      </c>
      <c r="AK123" s="14">
        <v>0.55379999999999996</v>
      </c>
      <c r="AL123" s="14">
        <v>2.7054</v>
      </c>
      <c r="AM123" s="14">
        <v>50.485999999999997</v>
      </c>
      <c r="AN123" s="14">
        <v>6.4569999999999999</v>
      </c>
      <c r="AO123" s="14">
        <v>10.7064</v>
      </c>
      <c r="AP123" s="14">
        <v>0.3427</v>
      </c>
      <c r="AQ123" s="14">
        <f t="shared" si="5"/>
        <v>0.20769696969696971</v>
      </c>
      <c r="AR123" s="14">
        <v>0.2954</v>
      </c>
      <c r="AS123" s="14">
        <v>1.6400000000000001E-2</v>
      </c>
      <c r="AT123" s="14">
        <f t="shared" si="6"/>
        <v>1.4260869565217394E-2</v>
      </c>
      <c r="AU123" s="14">
        <v>98.857699999999994</v>
      </c>
      <c r="AV123" s="14">
        <v>39.772799999999997</v>
      </c>
      <c r="AW123" s="14">
        <v>43.383299999999998</v>
      </c>
      <c r="AX123" s="14">
        <v>17.036899999999999</v>
      </c>
      <c r="AY123" s="14">
        <v>3.2899999999999999E-2</v>
      </c>
      <c r="AZ123" s="14">
        <v>2.5000000000000001E-2</v>
      </c>
      <c r="BA123" s="14">
        <v>0.2747</v>
      </c>
      <c r="BB123" s="14">
        <v>0.21240000000000001</v>
      </c>
      <c r="BC123" s="14">
        <v>5.0900000000000001E-2</v>
      </c>
      <c r="BD123" s="14">
        <v>0.24640000000000001</v>
      </c>
      <c r="BE123" s="14">
        <v>101.03530000000001</v>
      </c>
      <c r="BF123" s="14">
        <f t="shared" si="8"/>
        <v>0.81946535928403497</v>
      </c>
      <c r="BG123" s="13">
        <v>4.7</v>
      </c>
      <c r="BH123" s="13">
        <v>1.3</v>
      </c>
      <c r="BI123" s="13">
        <v>0.7</v>
      </c>
      <c r="BJ123" s="13">
        <v>1.5</v>
      </c>
      <c r="BK123" s="13">
        <v>1330</v>
      </c>
      <c r="BL123" s="13">
        <v>67</v>
      </c>
      <c r="BM123" s="13">
        <v>30.9</v>
      </c>
      <c r="BN123" s="13">
        <v>2.5</v>
      </c>
      <c r="BO123" s="13">
        <v>330</v>
      </c>
      <c r="BP123" s="13">
        <v>21</v>
      </c>
      <c r="BQ123" s="13">
        <v>262</v>
      </c>
      <c r="BR123" s="13">
        <v>22</v>
      </c>
      <c r="BS123" s="13">
        <v>44.5</v>
      </c>
      <c r="BT123" s="13">
        <v>3.2</v>
      </c>
      <c r="BU123" s="13">
        <v>85.1</v>
      </c>
      <c r="BV123" s="13">
        <v>7.2</v>
      </c>
      <c r="BW123" s="13">
        <v>9.4</v>
      </c>
      <c r="BX123" s="13">
        <v>1.1000000000000001</v>
      </c>
      <c r="BY123" s="13">
        <v>379</v>
      </c>
      <c r="BZ123" s="13">
        <v>23</v>
      </c>
      <c r="CA123" s="13">
        <v>21.6</v>
      </c>
      <c r="CB123" s="13">
        <v>1.7</v>
      </c>
      <c r="CC123" s="13">
        <v>142</v>
      </c>
      <c r="CD123" s="13">
        <v>11</v>
      </c>
      <c r="CE123" s="13">
        <v>14.8</v>
      </c>
      <c r="CF123" s="13">
        <v>1.1000000000000001</v>
      </c>
      <c r="CG123" s="13">
        <v>0.08</v>
      </c>
      <c r="CH123" s="13">
        <v>0.04</v>
      </c>
      <c r="CI123" s="13">
        <v>134</v>
      </c>
      <c r="CJ123" s="13">
        <v>13</v>
      </c>
      <c r="CK123" s="13">
        <v>13.9</v>
      </c>
      <c r="CL123" s="13">
        <v>1.2</v>
      </c>
      <c r="CM123" s="13">
        <v>33.200000000000003</v>
      </c>
      <c r="CN123" s="13">
        <v>1.9</v>
      </c>
      <c r="CO123" s="13">
        <v>4.66</v>
      </c>
      <c r="CP123" s="13">
        <v>0.43</v>
      </c>
      <c r="CQ123" s="13">
        <v>22.1</v>
      </c>
      <c r="CR123" s="13">
        <v>1.9</v>
      </c>
      <c r="CS123" s="13">
        <v>6</v>
      </c>
      <c r="CT123" s="13">
        <v>1</v>
      </c>
      <c r="CU123" s="13">
        <v>1.8</v>
      </c>
      <c r="CV123" s="13">
        <v>0.3</v>
      </c>
      <c r="CW123" s="13">
        <v>4.5199999999999996</v>
      </c>
      <c r="CX123" s="13">
        <v>0.88</v>
      </c>
      <c r="CY123" s="13">
        <v>0.9</v>
      </c>
      <c r="CZ123" s="13">
        <v>0.18</v>
      </c>
      <c r="DA123" s="13">
        <v>4.2</v>
      </c>
      <c r="DB123" s="13">
        <v>1.1000000000000001</v>
      </c>
      <c r="DC123" s="13">
        <v>0.84</v>
      </c>
      <c r="DD123" s="13">
        <v>0.2</v>
      </c>
      <c r="DE123" s="13">
        <v>2.54</v>
      </c>
      <c r="DF123" s="13">
        <v>0.62</v>
      </c>
      <c r="DG123" s="13">
        <v>0.33</v>
      </c>
      <c r="DH123" s="13">
        <v>0.12</v>
      </c>
      <c r="DI123" s="13">
        <v>1.67</v>
      </c>
      <c r="DJ123" s="13">
        <v>0.43</v>
      </c>
      <c r="DK123" s="13">
        <v>0.17899999999999999</v>
      </c>
      <c r="DL123" s="13">
        <v>7.5999999999999998E-2</v>
      </c>
      <c r="DM123" s="13">
        <v>3.79</v>
      </c>
      <c r="DN123" s="13">
        <v>0.9</v>
      </c>
      <c r="DO123" s="13">
        <v>0.85</v>
      </c>
      <c r="DP123" s="13">
        <v>0.25</v>
      </c>
      <c r="DQ123" s="13">
        <v>1.22</v>
      </c>
      <c r="DR123" s="13">
        <v>0.5</v>
      </c>
      <c r="DS123" s="13">
        <v>1.02</v>
      </c>
      <c r="DT123" s="13">
        <v>0.18</v>
      </c>
      <c r="DU123" s="13">
        <v>0.42499999999999999</v>
      </c>
      <c r="DV123" s="13">
        <v>8.8999999999999996E-2</v>
      </c>
      <c r="DW123" s="13">
        <v>72</v>
      </c>
      <c r="DX123" s="134">
        <v>-4.97</v>
      </c>
      <c r="DY123" s="130">
        <v>50.273000000000003</v>
      </c>
      <c r="DZ123" s="130">
        <v>2.5939999999999999</v>
      </c>
      <c r="EA123" s="130">
        <v>12.598000000000001</v>
      </c>
      <c r="EB123" s="130">
        <v>1.724</v>
      </c>
      <c r="EC123" s="130">
        <v>9.7919999999999998</v>
      </c>
      <c r="ED123" s="130">
        <v>0.35399999999999998</v>
      </c>
      <c r="EE123" s="130">
        <v>8.0500000000000007</v>
      </c>
      <c r="EF123" s="130">
        <v>11.087999999999999</v>
      </c>
      <c r="EG123" s="130">
        <v>2.234</v>
      </c>
      <c r="EH123" s="130">
        <v>0.53100000000000003</v>
      </c>
      <c r="EI123" s="130">
        <v>0.28299999999999997</v>
      </c>
      <c r="EJ123" s="130">
        <v>0</v>
      </c>
      <c r="EK123" s="130">
        <v>11.343</v>
      </c>
      <c r="EL123" s="130">
        <v>11.33</v>
      </c>
    </row>
    <row r="124" spans="1:142" x14ac:dyDescent="0.3">
      <c r="A124" s="5" t="s">
        <v>248</v>
      </c>
      <c r="B124" s="5">
        <v>30</v>
      </c>
      <c r="C124" s="5">
        <v>916</v>
      </c>
      <c r="D124" t="s">
        <v>260</v>
      </c>
      <c r="F124" s="22">
        <v>9.5699000000000005</v>
      </c>
      <c r="G124" s="3">
        <v>141.5</v>
      </c>
      <c r="H124" s="3">
        <v>7</v>
      </c>
      <c r="I124" s="3">
        <v>157</v>
      </c>
      <c r="J124" s="3">
        <v>13</v>
      </c>
      <c r="K124" s="4">
        <v>1.29</v>
      </c>
      <c r="L124" s="4">
        <v>0.51</v>
      </c>
      <c r="M124" s="4"/>
      <c r="N124" s="4"/>
      <c r="O124" s="4">
        <v>8.5000000000000006E-2</v>
      </c>
      <c r="P124" s="4">
        <v>0.06</v>
      </c>
      <c r="Q124" s="4">
        <v>1.24</v>
      </c>
      <c r="R124" s="4">
        <v>0.33</v>
      </c>
      <c r="S124" s="4"/>
      <c r="T124" s="4"/>
      <c r="U124" s="4">
        <v>0.126</v>
      </c>
      <c r="V124" s="4">
        <v>0.06</v>
      </c>
      <c r="W124" s="4">
        <v>2.9000000000000001E-2</v>
      </c>
      <c r="X124" s="4">
        <v>2.8000000000000001E-2</v>
      </c>
      <c r="Y124" s="4"/>
      <c r="Z124" s="4"/>
      <c r="AA124" s="38"/>
      <c r="AB124" s="38"/>
      <c r="AC124" s="38"/>
      <c r="AD124" s="38"/>
      <c r="AE124" s="38"/>
      <c r="AG124" s="14">
        <v>1.8919999999999999</v>
      </c>
      <c r="AH124" s="14">
        <v>13.5779</v>
      </c>
      <c r="AI124" s="14">
        <v>0.24490000000000001</v>
      </c>
      <c r="AJ124" s="14">
        <v>12.250500000000001</v>
      </c>
      <c r="AK124" s="14">
        <v>0.56069999999999998</v>
      </c>
      <c r="AL124" s="14">
        <v>2.8024</v>
      </c>
      <c r="AM124" s="14">
        <v>50.439</v>
      </c>
      <c r="AN124" s="14">
        <v>5.1519000000000004</v>
      </c>
      <c r="AO124" s="14">
        <v>10.724399999999999</v>
      </c>
      <c r="AP124" s="14">
        <v>0.33450000000000002</v>
      </c>
      <c r="AQ124" s="14">
        <f t="shared" si="5"/>
        <v>0.20272727272727276</v>
      </c>
      <c r="AR124" s="14">
        <v>0.3125</v>
      </c>
      <c r="AS124" s="14">
        <v>1.9099999999999999E-2</v>
      </c>
      <c r="AT124" s="14">
        <f t="shared" si="6"/>
        <v>1.6608695652173912E-2</v>
      </c>
      <c r="AU124" s="14">
        <v>98.309799999999996</v>
      </c>
      <c r="AV124" s="14">
        <v>40.692700000000002</v>
      </c>
      <c r="AW124" s="14">
        <v>43.706499999999998</v>
      </c>
      <c r="AX124" s="14">
        <v>16.986999999999998</v>
      </c>
      <c r="AY124" s="14">
        <v>3.4200000000000001E-2</v>
      </c>
      <c r="AZ124" s="14">
        <v>1.9699999999999999E-2</v>
      </c>
      <c r="BA124" s="14">
        <v>0.28889999999999999</v>
      </c>
      <c r="BB124" s="14">
        <v>0.22439999999999999</v>
      </c>
      <c r="BC124" s="14">
        <v>5.0200000000000002E-2</v>
      </c>
      <c r="BD124" s="14">
        <v>0.2477</v>
      </c>
      <c r="BE124" s="14">
        <v>102.25109999999999</v>
      </c>
      <c r="BF124" s="14">
        <f t="shared" si="8"/>
        <v>0.82099230521610544</v>
      </c>
      <c r="BG124" s="13">
        <v>4.62</v>
      </c>
      <c r="BH124" s="13">
        <v>0.9</v>
      </c>
      <c r="BK124" s="13">
        <v>1345</v>
      </c>
      <c r="BL124" s="13">
        <v>73</v>
      </c>
      <c r="BM124" s="13">
        <v>32.200000000000003</v>
      </c>
      <c r="BN124" s="13">
        <v>2.6</v>
      </c>
      <c r="BO124" s="13">
        <v>328</v>
      </c>
      <c r="BP124" s="13">
        <v>17</v>
      </c>
      <c r="BQ124" s="13">
        <v>630</v>
      </c>
      <c r="BR124" s="13">
        <v>100</v>
      </c>
      <c r="BS124" s="13">
        <v>37.1</v>
      </c>
      <c r="BT124" s="13">
        <v>3.8</v>
      </c>
      <c r="BU124" s="13">
        <v>48</v>
      </c>
      <c r="BV124" s="13">
        <v>5.3</v>
      </c>
      <c r="BW124" s="13">
        <v>8.5299999999999994</v>
      </c>
      <c r="BX124" s="13">
        <v>0.95</v>
      </c>
      <c r="BY124" s="13">
        <v>379</v>
      </c>
      <c r="BZ124" s="13">
        <v>23</v>
      </c>
      <c r="CA124" s="13">
        <v>24.3</v>
      </c>
      <c r="CB124" s="13">
        <v>2.2999999999999998</v>
      </c>
      <c r="CC124" s="13">
        <v>152</v>
      </c>
      <c r="CD124" s="13">
        <v>10</v>
      </c>
      <c r="CE124" s="13">
        <v>14.7</v>
      </c>
      <c r="CF124" s="13">
        <v>1.3</v>
      </c>
      <c r="CG124" s="13">
        <v>0.111</v>
      </c>
      <c r="CH124" s="13">
        <v>7.1999999999999995E-2</v>
      </c>
      <c r="CI124" s="13">
        <v>122</v>
      </c>
      <c r="CJ124" s="13">
        <v>11</v>
      </c>
      <c r="CK124" s="13">
        <v>14.87</v>
      </c>
      <c r="CL124" s="13">
        <v>0.92</v>
      </c>
      <c r="CM124" s="13">
        <v>35.799999999999997</v>
      </c>
      <c r="CN124" s="13">
        <v>2.1</v>
      </c>
      <c r="CO124" s="13">
        <v>4.66</v>
      </c>
      <c r="CP124" s="13">
        <v>0.44</v>
      </c>
      <c r="CQ124" s="13">
        <v>21.9</v>
      </c>
      <c r="CR124" s="13">
        <v>3.9</v>
      </c>
      <c r="CS124" s="13">
        <v>5.6</v>
      </c>
      <c r="CT124" s="13">
        <v>1.7</v>
      </c>
      <c r="CU124" s="13">
        <v>2.02</v>
      </c>
      <c r="CV124" s="13">
        <v>0.49</v>
      </c>
      <c r="CW124" s="13">
        <v>6.42</v>
      </c>
      <c r="CX124" s="13">
        <v>0.85</v>
      </c>
      <c r="CY124" s="13">
        <v>0.94</v>
      </c>
      <c r="CZ124" s="13">
        <v>0.19</v>
      </c>
      <c r="DA124" s="13">
        <v>5.6</v>
      </c>
      <c r="DB124" s="13">
        <v>1.2</v>
      </c>
      <c r="DC124" s="13">
        <v>1.1100000000000001</v>
      </c>
      <c r="DD124" s="13">
        <v>0.26</v>
      </c>
      <c r="DE124" s="13">
        <v>3.11</v>
      </c>
      <c r="DF124" s="13">
        <v>0.92</v>
      </c>
      <c r="DG124" s="13">
        <v>0.28999999999999998</v>
      </c>
      <c r="DH124" s="13">
        <v>0.14000000000000001</v>
      </c>
      <c r="DI124" s="13">
        <v>2.7</v>
      </c>
      <c r="DJ124" s="13">
        <v>0.6</v>
      </c>
      <c r="DK124" s="13">
        <v>0.28699999999999998</v>
      </c>
      <c r="DL124" s="13">
        <v>9.7000000000000003E-2</v>
      </c>
      <c r="DM124" s="13">
        <v>3.65</v>
      </c>
      <c r="DN124" s="13">
        <v>0.82</v>
      </c>
      <c r="DO124" s="13">
        <v>0.74</v>
      </c>
      <c r="DP124" s="13">
        <v>0.19</v>
      </c>
      <c r="DQ124" s="13">
        <v>0.89</v>
      </c>
      <c r="DR124" s="13">
        <v>0.38</v>
      </c>
      <c r="DS124" s="13">
        <v>1.22</v>
      </c>
      <c r="DT124" s="13">
        <v>0.3</v>
      </c>
      <c r="DU124" s="13">
        <v>0.36</v>
      </c>
      <c r="DV124" s="13">
        <v>0.13</v>
      </c>
      <c r="DW124" s="13">
        <v>75</v>
      </c>
      <c r="DX124" s="134">
        <v>-8.76</v>
      </c>
      <c r="DY124" s="130">
        <v>50.179000000000002</v>
      </c>
      <c r="DZ124" s="130">
        <v>2.6110000000000002</v>
      </c>
      <c r="EA124" s="130">
        <v>12.653</v>
      </c>
      <c r="EB124" s="130">
        <v>1.6819999999999999</v>
      </c>
      <c r="EC124" s="130">
        <v>9.8279999999999994</v>
      </c>
      <c r="ED124" s="130">
        <v>0.35199999999999998</v>
      </c>
      <c r="EE124" s="130">
        <v>8.24</v>
      </c>
      <c r="EF124" s="130">
        <v>11.475</v>
      </c>
      <c r="EG124" s="130">
        <v>1.7629999999999999</v>
      </c>
      <c r="EH124" s="130">
        <v>0.52300000000000002</v>
      </c>
      <c r="EI124" s="130">
        <v>0.22800000000000001</v>
      </c>
      <c r="EJ124" s="130">
        <v>0</v>
      </c>
      <c r="EK124" s="130">
        <v>11.342000000000001</v>
      </c>
      <c r="EL124" s="130">
        <v>11.33</v>
      </c>
    </row>
    <row r="125" spans="1:142" x14ac:dyDescent="0.3">
      <c r="A125" s="5" t="s">
        <v>248</v>
      </c>
      <c r="B125" s="5">
        <v>30</v>
      </c>
      <c r="C125" s="5">
        <v>916</v>
      </c>
      <c r="D125" t="s">
        <v>261</v>
      </c>
      <c r="F125" s="22">
        <v>10.747999999999999</v>
      </c>
      <c r="G125" s="3">
        <v>81.099999999999994</v>
      </c>
      <c r="H125" s="3">
        <v>7</v>
      </c>
      <c r="I125" s="3">
        <v>139</v>
      </c>
      <c r="J125" s="3">
        <v>12</v>
      </c>
      <c r="K125" s="4">
        <v>1.07</v>
      </c>
      <c r="L125" s="4">
        <v>0.33</v>
      </c>
      <c r="M125" s="4"/>
      <c r="N125" s="4"/>
      <c r="O125" s="4"/>
      <c r="P125" s="4"/>
      <c r="Q125" s="4">
        <v>1.58</v>
      </c>
      <c r="R125" s="4">
        <v>0.28999999999999998</v>
      </c>
      <c r="S125" s="4"/>
      <c r="T125" s="4"/>
      <c r="U125" s="4">
        <v>0.20599999999999999</v>
      </c>
      <c r="V125" s="4">
        <v>7.8E-2</v>
      </c>
      <c r="W125" s="4">
        <v>2.9000000000000001E-2</v>
      </c>
      <c r="X125" s="4">
        <v>0.03</v>
      </c>
      <c r="Y125" s="4">
        <v>2.7E-2</v>
      </c>
      <c r="Z125" s="4">
        <v>2.4E-2</v>
      </c>
      <c r="AA125" s="38"/>
      <c r="AB125" s="38"/>
      <c r="AC125" s="38"/>
      <c r="AD125" s="38"/>
      <c r="AE125" s="38"/>
      <c r="AG125" s="14">
        <v>2.3403</v>
      </c>
      <c r="AH125" s="14">
        <v>13.6983</v>
      </c>
      <c r="AI125" s="14">
        <v>0.31780000000000003</v>
      </c>
      <c r="AJ125" s="14">
        <v>12.135899999999999</v>
      </c>
      <c r="AK125" s="14">
        <v>0.46960000000000002</v>
      </c>
      <c r="AL125" s="14">
        <v>2.7635000000000001</v>
      </c>
      <c r="AM125" s="14">
        <v>49.468800000000002</v>
      </c>
      <c r="AN125" s="14">
        <v>5.7327000000000004</v>
      </c>
      <c r="AO125" s="14">
        <v>11.2592</v>
      </c>
      <c r="AP125" s="14">
        <v>0.39500000000000002</v>
      </c>
      <c r="AQ125" s="14">
        <f t="shared" si="5"/>
        <v>0.23939393939393941</v>
      </c>
      <c r="AR125" s="14">
        <v>0.2944</v>
      </c>
      <c r="AS125" s="14">
        <v>1.89E-2</v>
      </c>
      <c r="AT125" s="14">
        <f t="shared" si="6"/>
        <v>1.6434782608695655E-2</v>
      </c>
      <c r="AU125" s="14">
        <v>98.894499999999994</v>
      </c>
      <c r="AV125" s="14">
        <v>39.894199999999998</v>
      </c>
      <c r="AW125" s="14">
        <v>43.465200000000003</v>
      </c>
      <c r="AX125" s="14">
        <v>16.797000000000001</v>
      </c>
      <c r="AY125" s="14">
        <v>3.2899999999999999E-2</v>
      </c>
      <c r="AZ125" s="14">
        <v>1.89E-2</v>
      </c>
      <c r="BA125" s="14">
        <v>0.2928</v>
      </c>
      <c r="BB125" s="14">
        <v>0.20799999999999999</v>
      </c>
      <c r="BC125" s="14">
        <v>2.9899999999999999E-2</v>
      </c>
      <c r="BD125" s="14">
        <v>0.25280000000000002</v>
      </c>
      <c r="BE125" s="14">
        <v>100.99169999999999</v>
      </c>
      <c r="BF125" s="14">
        <f t="shared" si="8"/>
        <v>0.82183020004144658</v>
      </c>
      <c r="BG125" s="13">
        <v>5.3</v>
      </c>
      <c r="BH125" s="13">
        <v>1.2</v>
      </c>
      <c r="BK125" s="13">
        <v>1243</v>
      </c>
      <c r="BL125" s="13">
        <v>83</v>
      </c>
      <c r="BM125" s="13">
        <v>29.8</v>
      </c>
      <c r="BN125" s="13">
        <v>2.2000000000000002</v>
      </c>
      <c r="BO125" s="13">
        <v>330</v>
      </c>
      <c r="BP125" s="13">
        <v>24</v>
      </c>
      <c r="BQ125" s="13">
        <v>297</v>
      </c>
      <c r="BR125" s="13">
        <v>23</v>
      </c>
      <c r="BS125" s="13">
        <v>38.299999999999997</v>
      </c>
      <c r="BT125" s="13">
        <v>2.5</v>
      </c>
      <c r="BU125" s="13">
        <v>51.6</v>
      </c>
      <c r="BV125" s="13">
        <v>4.5</v>
      </c>
      <c r="BW125" s="13">
        <v>9.6999999999999993</v>
      </c>
      <c r="BX125" s="13">
        <v>1.2</v>
      </c>
      <c r="BY125" s="13">
        <v>392</v>
      </c>
      <c r="BZ125" s="13">
        <v>29</v>
      </c>
      <c r="CA125" s="13">
        <v>23</v>
      </c>
      <c r="CB125" s="13">
        <v>2.1</v>
      </c>
      <c r="CC125" s="13">
        <v>152</v>
      </c>
      <c r="CD125" s="13">
        <v>8.4</v>
      </c>
      <c r="CE125" s="13">
        <v>16.7</v>
      </c>
      <c r="CF125" s="13">
        <v>1.3</v>
      </c>
      <c r="CG125" s="13">
        <v>9.0999999999999998E-2</v>
      </c>
      <c r="CH125" s="13">
        <v>0.06</v>
      </c>
      <c r="CI125" s="13">
        <v>123</v>
      </c>
      <c r="CJ125" s="13">
        <v>13</v>
      </c>
      <c r="CK125" s="13">
        <v>13.66</v>
      </c>
      <c r="CL125" s="13">
        <v>0.93</v>
      </c>
      <c r="CM125" s="13">
        <v>35.5</v>
      </c>
      <c r="CN125" s="13">
        <v>2.2999999999999998</v>
      </c>
      <c r="CO125" s="13">
        <v>4.71</v>
      </c>
      <c r="CP125" s="13">
        <v>0.56999999999999995</v>
      </c>
      <c r="CQ125" s="13">
        <v>23.9</v>
      </c>
      <c r="CR125" s="13">
        <v>3.2</v>
      </c>
      <c r="CS125" s="13">
        <v>4.6900000000000004</v>
      </c>
      <c r="CT125" s="13">
        <v>0.78</v>
      </c>
      <c r="CU125" s="13">
        <v>1.78</v>
      </c>
      <c r="CV125" s="13">
        <v>0.42</v>
      </c>
      <c r="CW125" s="13">
        <v>6.6</v>
      </c>
      <c r="CX125" s="13">
        <v>1.7</v>
      </c>
      <c r="CY125" s="13">
        <v>0.77</v>
      </c>
      <c r="CZ125" s="13">
        <v>0.17</v>
      </c>
      <c r="DA125" s="13">
        <v>5.3</v>
      </c>
      <c r="DB125" s="13">
        <v>0.7</v>
      </c>
      <c r="DC125" s="13">
        <v>0.93</v>
      </c>
      <c r="DD125" s="13">
        <v>0.19</v>
      </c>
      <c r="DE125" s="13">
        <v>2.48</v>
      </c>
      <c r="DF125" s="13">
        <v>0.68</v>
      </c>
      <c r="DG125" s="13">
        <v>0.27200000000000002</v>
      </c>
      <c r="DH125" s="13">
        <v>8.5000000000000006E-2</v>
      </c>
      <c r="DI125" s="13">
        <v>1.7</v>
      </c>
      <c r="DJ125" s="13">
        <v>0.48</v>
      </c>
      <c r="DK125" s="13">
        <v>0.23100000000000001</v>
      </c>
      <c r="DL125" s="13">
        <v>9.4E-2</v>
      </c>
      <c r="DM125" s="13">
        <v>3.6</v>
      </c>
      <c r="DN125" s="13">
        <v>1.1000000000000001</v>
      </c>
      <c r="DO125" s="13">
        <v>0.88</v>
      </c>
      <c r="DP125" s="13">
        <v>0.24</v>
      </c>
      <c r="DQ125" s="13">
        <v>1.4</v>
      </c>
      <c r="DR125" s="13">
        <v>0.47</v>
      </c>
      <c r="DS125" s="13">
        <v>1.1100000000000001</v>
      </c>
      <c r="DT125" s="13">
        <v>0.3</v>
      </c>
      <c r="DU125" s="13">
        <v>0.35</v>
      </c>
      <c r="DV125" s="13">
        <v>0.12</v>
      </c>
      <c r="DW125" s="13">
        <v>78</v>
      </c>
      <c r="DX125" s="134">
        <v>-5.99</v>
      </c>
      <c r="DY125" s="130">
        <v>49.316000000000003</v>
      </c>
      <c r="DZ125" s="130">
        <v>2.63</v>
      </c>
      <c r="EA125" s="130">
        <v>13.038</v>
      </c>
      <c r="EB125" s="130">
        <v>1.73</v>
      </c>
      <c r="EC125" s="130">
        <v>9.7769999999999992</v>
      </c>
      <c r="ED125" s="130">
        <v>0.40400000000000003</v>
      </c>
      <c r="EE125" s="130">
        <v>8.06</v>
      </c>
      <c r="EF125" s="130">
        <v>11.593</v>
      </c>
      <c r="EG125" s="130">
        <v>2.2269999999999999</v>
      </c>
      <c r="EH125" s="130">
        <v>0.44700000000000001</v>
      </c>
      <c r="EI125" s="130">
        <v>0.30199999999999999</v>
      </c>
      <c r="EJ125" s="130">
        <v>0</v>
      </c>
      <c r="EK125" s="130">
        <v>11.333</v>
      </c>
      <c r="EL125" s="130">
        <v>11.33</v>
      </c>
    </row>
    <row r="126" spans="1:142" x14ac:dyDescent="0.3">
      <c r="A126" s="5" t="s">
        <v>248</v>
      </c>
      <c r="B126" s="5">
        <v>30</v>
      </c>
      <c r="C126" s="5">
        <v>916</v>
      </c>
      <c r="D126" t="s">
        <v>262</v>
      </c>
      <c r="F126" s="22">
        <v>23.013000000000002</v>
      </c>
      <c r="G126" s="3">
        <v>34</v>
      </c>
      <c r="H126" s="3">
        <v>2.5</v>
      </c>
      <c r="I126" s="3">
        <v>143</v>
      </c>
      <c r="J126" s="3">
        <v>11</v>
      </c>
      <c r="K126" s="4">
        <v>1</v>
      </c>
      <c r="L126" s="4">
        <v>0.32</v>
      </c>
      <c r="M126" s="4"/>
      <c r="N126" s="4"/>
      <c r="O126" s="4">
        <v>0.14299999999999999</v>
      </c>
      <c r="P126" s="4">
        <v>5.8000000000000003E-2</v>
      </c>
      <c r="Q126" s="4">
        <v>1.69</v>
      </c>
      <c r="R126" s="4">
        <v>0.26</v>
      </c>
      <c r="S126" s="4"/>
      <c r="T126" s="4"/>
      <c r="U126" s="4">
        <v>0.22</v>
      </c>
      <c r="V126" s="4">
        <v>0.08</v>
      </c>
      <c r="W126" s="4">
        <v>2.4E-2</v>
      </c>
      <c r="X126" s="4">
        <v>2.3E-2</v>
      </c>
      <c r="Y126" s="4"/>
      <c r="Z126" s="4"/>
      <c r="AA126" s="38"/>
      <c r="AB126" s="38"/>
      <c r="AC126" s="38"/>
      <c r="AD126" s="38"/>
      <c r="AE126" s="38"/>
      <c r="AG126" s="14">
        <v>2.2513999999999998</v>
      </c>
      <c r="AH126" s="14">
        <v>13.5168</v>
      </c>
      <c r="AI126" s="14">
        <v>0.26300000000000001</v>
      </c>
      <c r="AJ126" s="14">
        <v>11.959</v>
      </c>
      <c r="AK126" s="14">
        <v>0.50239999999999996</v>
      </c>
      <c r="AL126" s="14">
        <v>2.7719999999999998</v>
      </c>
      <c r="AM126" s="14">
        <v>50.513800000000003</v>
      </c>
      <c r="AN126" s="14">
        <v>5.2557</v>
      </c>
      <c r="AO126" s="14">
        <v>10.7521</v>
      </c>
      <c r="AP126" s="14">
        <v>0.3271</v>
      </c>
      <c r="AQ126" s="14">
        <f t="shared" si="5"/>
        <v>0.19824242424242425</v>
      </c>
      <c r="AR126" s="14">
        <v>0.32590000000000002</v>
      </c>
      <c r="AS126" s="14">
        <v>2.0500000000000001E-2</v>
      </c>
      <c r="AT126" s="14">
        <f t="shared" si="6"/>
        <v>1.7826086956521742E-2</v>
      </c>
      <c r="AU126" s="14">
        <v>98.459599999999995</v>
      </c>
      <c r="AV126" s="14">
        <v>40.192900000000002</v>
      </c>
      <c r="AW126" s="14">
        <v>43.552799999999998</v>
      </c>
      <c r="AX126" s="14">
        <v>17.169699999999999</v>
      </c>
      <c r="AY126" s="14">
        <v>3.3300000000000003E-2</v>
      </c>
      <c r="AZ126" s="14">
        <v>1.67E-2</v>
      </c>
      <c r="BA126" s="14">
        <v>0.27779999999999999</v>
      </c>
      <c r="BB126" s="14">
        <v>0.22939999999999999</v>
      </c>
      <c r="BC126" s="14">
        <v>0.1195</v>
      </c>
      <c r="BD126" s="14">
        <v>0.25430000000000003</v>
      </c>
      <c r="BE126" s="14">
        <v>101.84650000000001</v>
      </c>
      <c r="BF126" s="14">
        <f t="shared" si="8"/>
        <v>0.81889282780862704</v>
      </c>
      <c r="BG126" s="13">
        <v>5.0999999999999996</v>
      </c>
      <c r="BH126" s="13">
        <v>1</v>
      </c>
      <c r="BI126" s="13">
        <v>0.2</v>
      </c>
      <c r="BJ126" s="13">
        <v>0.39</v>
      </c>
      <c r="BK126" s="13">
        <v>1356</v>
      </c>
      <c r="BL126" s="13">
        <v>56</v>
      </c>
      <c r="BM126" s="13">
        <v>32.1</v>
      </c>
      <c r="BN126" s="13">
        <v>1.9</v>
      </c>
      <c r="BO126" s="13">
        <v>350</v>
      </c>
      <c r="BP126" s="13">
        <v>18</v>
      </c>
      <c r="BQ126" s="13">
        <v>321</v>
      </c>
      <c r="BR126" s="13">
        <v>19</v>
      </c>
      <c r="BS126" s="13">
        <v>42.5</v>
      </c>
      <c r="BT126" s="13">
        <v>2.7</v>
      </c>
      <c r="BU126" s="13">
        <v>55.3</v>
      </c>
      <c r="BV126" s="13">
        <v>4.2</v>
      </c>
      <c r="BW126" s="13">
        <v>10.53</v>
      </c>
      <c r="BX126" s="13">
        <v>0.62</v>
      </c>
      <c r="BY126" s="13">
        <v>407</v>
      </c>
      <c r="BZ126" s="13">
        <v>16</v>
      </c>
      <c r="CA126" s="13">
        <v>24.5</v>
      </c>
      <c r="CB126" s="13">
        <v>1.3</v>
      </c>
      <c r="CC126" s="13">
        <v>154.69999999999999</v>
      </c>
      <c r="CD126" s="13">
        <v>7.5</v>
      </c>
      <c r="CE126" s="13">
        <v>15.85</v>
      </c>
      <c r="CF126" s="13">
        <v>0.95</v>
      </c>
      <c r="CG126" s="13">
        <v>0.122</v>
      </c>
      <c r="CH126" s="13">
        <v>3.9E-2</v>
      </c>
      <c r="CI126" s="13">
        <v>128.9</v>
      </c>
      <c r="CJ126" s="13">
        <v>7.8</v>
      </c>
      <c r="CK126" s="13">
        <v>14.23</v>
      </c>
      <c r="CL126" s="13">
        <v>0.92</v>
      </c>
      <c r="CM126" s="13">
        <v>34.5</v>
      </c>
      <c r="CN126" s="13">
        <v>1.6</v>
      </c>
      <c r="CO126" s="13">
        <v>5.16</v>
      </c>
      <c r="CP126" s="13">
        <v>0.5</v>
      </c>
      <c r="CQ126" s="13">
        <v>23.7</v>
      </c>
      <c r="CR126" s="13">
        <v>2.2999999999999998</v>
      </c>
      <c r="CS126" s="13">
        <v>6.1</v>
      </c>
      <c r="CT126" s="13">
        <v>1</v>
      </c>
      <c r="CU126" s="13">
        <v>1.88</v>
      </c>
      <c r="CV126" s="13">
        <v>0.27</v>
      </c>
      <c r="CW126" s="13">
        <v>6.1</v>
      </c>
      <c r="CX126" s="13">
        <v>1.1000000000000001</v>
      </c>
      <c r="CY126" s="13">
        <v>0.75</v>
      </c>
      <c r="CZ126" s="13">
        <v>0.12</v>
      </c>
      <c r="DA126" s="13">
        <v>5.31</v>
      </c>
      <c r="DB126" s="13">
        <v>0.64</v>
      </c>
      <c r="DC126" s="13">
        <v>0.94</v>
      </c>
      <c r="DD126" s="13">
        <v>0.14000000000000001</v>
      </c>
      <c r="DE126" s="13">
        <v>2.56</v>
      </c>
      <c r="DF126" s="13">
        <v>0.42</v>
      </c>
      <c r="DG126" s="13">
        <v>0.38300000000000001</v>
      </c>
      <c r="DH126" s="13">
        <v>9.6000000000000002E-2</v>
      </c>
      <c r="DI126" s="13">
        <v>2.0099999999999998</v>
      </c>
      <c r="DJ126" s="13">
        <v>0.55000000000000004</v>
      </c>
      <c r="DK126" s="13">
        <v>0.27500000000000002</v>
      </c>
      <c r="DL126" s="13">
        <v>7.8E-2</v>
      </c>
      <c r="DM126" s="13">
        <v>4.05</v>
      </c>
      <c r="DN126" s="13">
        <v>0.85</v>
      </c>
      <c r="DO126" s="13">
        <v>0.85</v>
      </c>
      <c r="DP126" s="13">
        <v>0.19</v>
      </c>
      <c r="DQ126" s="13">
        <v>1</v>
      </c>
      <c r="DR126" s="13">
        <v>0.33</v>
      </c>
      <c r="DS126" s="13">
        <v>1.26</v>
      </c>
      <c r="DT126" s="13">
        <v>0.19</v>
      </c>
      <c r="DU126" s="13">
        <v>0.3</v>
      </c>
      <c r="DV126" s="13">
        <v>0.1</v>
      </c>
      <c r="DW126" s="13">
        <v>81</v>
      </c>
      <c r="DX126" s="134">
        <v>-7.93</v>
      </c>
      <c r="DY126" s="130">
        <v>50.261000000000003</v>
      </c>
      <c r="DZ126" s="130">
        <v>2.5990000000000002</v>
      </c>
      <c r="EA126" s="130">
        <v>12.673999999999999</v>
      </c>
      <c r="EB126" s="130">
        <v>1.708</v>
      </c>
      <c r="EC126" s="130">
        <v>9.7989999999999995</v>
      </c>
      <c r="ED126" s="130">
        <v>0.34399999999999997</v>
      </c>
      <c r="EE126" s="130">
        <v>8.0500000000000007</v>
      </c>
      <c r="EF126" s="130">
        <v>11.266</v>
      </c>
      <c r="EG126" s="130">
        <v>2.1110000000000002</v>
      </c>
      <c r="EH126" s="130">
        <v>0.47099999999999997</v>
      </c>
      <c r="EI126" s="130">
        <v>0.247</v>
      </c>
      <c r="EJ126" s="130">
        <v>0</v>
      </c>
      <c r="EK126" s="130">
        <v>11.336</v>
      </c>
      <c r="EL126" s="130">
        <v>11.33</v>
      </c>
    </row>
    <row r="127" spans="1:142" x14ac:dyDescent="0.3">
      <c r="A127" s="5" t="s">
        <v>248</v>
      </c>
      <c r="B127" s="5">
        <v>30</v>
      </c>
      <c r="C127" s="5">
        <v>916</v>
      </c>
      <c r="D127" t="s">
        <v>263</v>
      </c>
      <c r="F127" s="22">
        <v>11.722</v>
      </c>
      <c r="G127" s="3">
        <v>125</v>
      </c>
      <c r="H127" s="3">
        <v>11</v>
      </c>
      <c r="I127" s="3">
        <v>134</v>
      </c>
      <c r="J127" s="3">
        <v>13</v>
      </c>
      <c r="K127" s="4">
        <v>0.67</v>
      </c>
      <c r="L127" s="4">
        <v>0.5</v>
      </c>
      <c r="M127" s="4">
        <v>0.18</v>
      </c>
      <c r="N127" s="4">
        <v>0.26</v>
      </c>
      <c r="O127" s="4">
        <v>0.14000000000000001</v>
      </c>
      <c r="P127" s="4">
        <v>7.2999999999999995E-2</v>
      </c>
      <c r="Q127" s="4">
        <v>1.63</v>
      </c>
      <c r="R127" s="4">
        <v>0.28999999999999998</v>
      </c>
      <c r="S127" s="4"/>
      <c r="T127" s="4"/>
      <c r="U127" s="4">
        <v>0.18099999999999999</v>
      </c>
      <c r="V127" s="4">
        <v>8.4000000000000005E-2</v>
      </c>
      <c r="W127" s="4"/>
      <c r="X127" s="4"/>
      <c r="Y127" s="4">
        <v>1.7000000000000001E-2</v>
      </c>
      <c r="Z127" s="4">
        <v>1.2E-2</v>
      </c>
      <c r="AA127" s="38"/>
      <c r="AB127" s="38"/>
      <c r="AC127" s="38"/>
      <c r="AD127" s="38"/>
      <c r="AE127" s="38"/>
      <c r="AG127" s="14">
        <v>2.3513999999999999</v>
      </c>
      <c r="AH127" s="14">
        <v>13.128299999999999</v>
      </c>
      <c r="AI127" s="14">
        <v>0.26369999999999999</v>
      </c>
      <c r="AJ127" s="14">
        <v>11.2934</v>
      </c>
      <c r="AK127" s="14">
        <v>0.50529999999999997</v>
      </c>
      <c r="AL127" s="14">
        <v>2.7048000000000001</v>
      </c>
      <c r="AM127" s="14">
        <v>50.089700000000001</v>
      </c>
      <c r="AN127" s="14">
        <v>6.7716000000000003</v>
      </c>
      <c r="AO127" s="14">
        <v>10.810700000000001</v>
      </c>
      <c r="AP127" s="14">
        <v>0.38800000000000001</v>
      </c>
      <c r="AQ127" s="14">
        <f t="shared" si="5"/>
        <v>0.23515151515151517</v>
      </c>
      <c r="AR127" s="14">
        <v>0.29709999999999998</v>
      </c>
      <c r="AS127" s="14">
        <v>2.0799999999999999E-2</v>
      </c>
      <c r="AT127" s="14">
        <f t="shared" si="6"/>
        <v>1.8086956521739132E-2</v>
      </c>
      <c r="AU127" s="14">
        <v>98.624899999999997</v>
      </c>
      <c r="AV127" s="14">
        <v>39.9709</v>
      </c>
      <c r="AW127" s="14">
        <v>44.0486</v>
      </c>
      <c r="AX127" s="14">
        <v>16.832599999999999</v>
      </c>
      <c r="AY127" s="14">
        <v>3.9399999999999998E-2</v>
      </c>
      <c r="AZ127" s="14">
        <v>1.6199999999999999E-2</v>
      </c>
      <c r="BA127" s="14">
        <v>0.28100000000000003</v>
      </c>
      <c r="BB127" s="14">
        <v>0.22739999999999999</v>
      </c>
      <c r="BC127" s="14">
        <v>3.7199999999999997E-2</v>
      </c>
      <c r="BD127" s="14">
        <v>0.2596</v>
      </c>
      <c r="BE127" s="14">
        <v>101.71299999999999</v>
      </c>
      <c r="BF127" s="14">
        <f t="shared" si="8"/>
        <v>0.82346654890190463</v>
      </c>
      <c r="BG127" s="13">
        <v>3.71</v>
      </c>
      <c r="BH127" s="13">
        <v>0.96</v>
      </c>
      <c r="BI127" s="13">
        <v>2.2999999999999998</v>
      </c>
      <c r="BJ127" s="13">
        <v>2</v>
      </c>
      <c r="BK127" s="13">
        <v>1281</v>
      </c>
      <c r="BL127" s="13">
        <v>75</v>
      </c>
      <c r="BM127" s="13">
        <v>27.2</v>
      </c>
      <c r="BN127" s="13">
        <v>2.4</v>
      </c>
      <c r="BO127" s="13">
        <v>317</v>
      </c>
      <c r="BP127" s="13">
        <v>21</v>
      </c>
      <c r="BQ127" s="13">
        <v>276</v>
      </c>
      <c r="BR127" s="13">
        <v>20</v>
      </c>
      <c r="BS127" s="13">
        <v>40.4</v>
      </c>
      <c r="BT127" s="13">
        <v>3.3</v>
      </c>
      <c r="BU127" s="13">
        <v>86</v>
      </c>
      <c r="BV127" s="13">
        <v>6.4</v>
      </c>
      <c r="BW127" s="13">
        <v>10.07</v>
      </c>
      <c r="BX127" s="13">
        <v>0.95</v>
      </c>
      <c r="BY127" s="13">
        <v>380</v>
      </c>
      <c r="BZ127" s="13">
        <v>26</v>
      </c>
      <c r="CA127" s="13">
        <v>21</v>
      </c>
      <c r="CB127" s="13">
        <v>2.2000000000000002</v>
      </c>
      <c r="CC127" s="13">
        <v>133.6</v>
      </c>
      <c r="CD127" s="13">
        <v>9.6999999999999993</v>
      </c>
      <c r="CE127" s="13">
        <v>15.6</v>
      </c>
      <c r="CF127" s="13">
        <v>1.4</v>
      </c>
      <c r="CG127" s="13">
        <v>0.108</v>
      </c>
      <c r="CH127" s="13">
        <v>5.2999999999999999E-2</v>
      </c>
      <c r="CI127" s="13">
        <v>125</v>
      </c>
      <c r="CJ127" s="13">
        <v>12</v>
      </c>
      <c r="CK127" s="13">
        <v>13.2</v>
      </c>
      <c r="CL127" s="13">
        <v>1.3</v>
      </c>
      <c r="CM127" s="13">
        <v>32.799999999999997</v>
      </c>
      <c r="CN127" s="13">
        <v>3.5</v>
      </c>
      <c r="CO127" s="13">
        <v>4.25</v>
      </c>
      <c r="CP127" s="13">
        <v>0.49</v>
      </c>
      <c r="CQ127" s="13">
        <v>19.7</v>
      </c>
      <c r="CR127" s="13">
        <v>2.2999999999999998</v>
      </c>
      <c r="CS127" s="13">
        <v>6</v>
      </c>
      <c r="CT127" s="13">
        <v>1</v>
      </c>
      <c r="CU127" s="13">
        <v>1.95</v>
      </c>
      <c r="CV127" s="13">
        <v>0.35</v>
      </c>
      <c r="CW127" s="13">
        <v>4.67</v>
      </c>
      <c r="CX127" s="13">
        <v>0.77</v>
      </c>
      <c r="CY127" s="13">
        <v>0.85</v>
      </c>
      <c r="CZ127" s="13">
        <v>0.15</v>
      </c>
      <c r="DA127" s="13">
        <v>4.54</v>
      </c>
      <c r="DB127" s="13">
        <v>0.89</v>
      </c>
      <c r="DC127" s="13">
        <v>0.88</v>
      </c>
      <c r="DD127" s="13">
        <v>0.17</v>
      </c>
      <c r="DE127" s="13">
        <v>2.4</v>
      </c>
      <c r="DF127" s="13">
        <v>0.4</v>
      </c>
      <c r="DG127" s="13">
        <v>0.311</v>
      </c>
      <c r="DH127" s="13">
        <v>8.8999999999999996E-2</v>
      </c>
      <c r="DI127" s="13">
        <v>1.93</v>
      </c>
      <c r="DJ127" s="13">
        <v>0.48</v>
      </c>
      <c r="DK127" s="13">
        <v>0.224</v>
      </c>
      <c r="DL127" s="13">
        <v>6.5000000000000002E-2</v>
      </c>
      <c r="DM127" s="13">
        <v>3.16</v>
      </c>
      <c r="DN127" s="13">
        <v>0.98</v>
      </c>
      <c r="DO127" s="13">
        <v>0.89</v>
      </c>
      <c r="DP127" s="13">
        <v>0.19</v>
      </c>
      <c r="DQ127" s="13">
        <v>0.99</v>
      </c>
      <c r="DR127" s="13">
        <v>0.33</v>
      </c>
      <c r="DS127" s="13">
        <v>0.92</v>
      </c>
      <c r="DT127" s="13">
        <v>0.21</v>
      </c>
      <c r="DU127" s="13">
        <v>0.39</v>
      </c>
      <c r="DV127" s="13">
        <v>0.14000000000000001</v>
      </c>
      <c r="DW127" s="13">
        <v>84</v>
      </c>
      <c r="DX127" s="134">
        <v>-4.3600000000000003</v>
      </c>
      <c r="DY127" s="130">
        <v>50.094999999999999</v>
      </c>
      <c r="DZ127" s="130">
        <v>2.6160000000000001</v>
      </c>
      <c r="EA127" s="130">
        <v>12.698</v>
      </c>
      <c r="EB127" s="130">
        <v>1.714</v>
      </c>
      <c r="EC127" s="130">
        <v>9.7910000000000004</v>
      </c>
      <c r="ED127" s="130">
        <v>0.39800000000000002</v>
      </c>
      <c r="EE127" s="130">
        <v>8.2360000000000007</v>
      </c>
      <c r="EF127" s="130">
        <v>10.95</v>
      </c>
      <c r="EG127" s="130">
        <v>2.274</v>
      </c>
      <c r="EH127" s="130">
        <v>0.48899999999999999</v>
      </c>
      <c r="EI127" s="130">
        <v>0.255</v>
      </c>
      <c r="EJ127" s="130">
        <v>0</v>
      </c>
      <c r="EK127" s="130">
        <v>11.333</v>
      </c>
      <c r="EL127" s="130">
        <v>11.33</v>
      </c>
    </row>
    <row r="128" spans="1:142" x14ac:dyDescent="0.3">
      <c r="AG128" s="31"/>
    </row>
    <row r="129" spans="33:33" x14ac:dyDescent="0.3">
      <c r="AG129" s="31"/>
    </row>
  </sheetData>
  <pageMargins left="0.7" right="0.7" top="0.75" bottom="0.75" header="0.3" footer="0.3"/>
  <pageSetup paperSize="9" orientation="portrait"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B4680E-72B7-49E4-984F-74B41C0E0599}">
  <dimension ref="A1:CO161"/>
  <sheetViews>
    <sheetView zoomScale="80" zoomScaleNormal="80" workbookViewId="0">
      <pane ySplit="1" topLeftCell="A76" activePane="bottomLeft" state="frozen"/>
      <selection activeCell="F1" sqref="F1"/>
      <selection pane="bottomLeft" activeCell="CO83" sqref="CO83:CO92"/>
    </sheetView>
  </sheetViews>
  <sheetFormatPr defaultRowHeight="14.4" x14ac:dyDescent="0.3"/>
  <cols>
    <col min="1" max="1" width="28.77734375" customWidth="1"/>
    <col min="4" max="7" width="9.21875" bestFit="1" customWidth="1"/>
    <col min="8" max="8" width="9.6640625" bestFit="1" customWidth="1"/>
    <col min="9" max="9" width="9.21875" bestFit="1" customWidth="1"/>
    <col min="10" max="10" width="10.33203125" bestFit="1" customWidth="1"/>
    <col min="11" max="93" width="9.21875" bestFit="1" customWidth="1"/>
  </cols>
  <sheetData>
    <row r="1" spans="1:93" s="30" customFormat="1" ht="43.2" x14ac:dyDescent="0.3">
      <c r="A1" s="30" t="s">
        <v>271</v>
      </c>
      <c r="B1" s="30" t="s">
        <v>268</v>
      </c>
      <c r="C1" s="30" t="s">
        <v>272</v>
      </c>
      <c r="D1" s="30" t="s">
        <v>13</v>
      </c>
      <c r="E1" s="30" t="s">
        <v>14</v>
      </c>
      <c r="F1" s="30" t="s">
        <v>15</v>
      </c>
      <c r="G1" s="30" t="s">
        <v>16</v>
      </c>
      <c r="H1" s="30" t="s">
        <v>329</v>
      </c>
      <c r="I1" s="30" t="s">
        <v>330</v>
      </c>
      <c r="J1" s="30" t="s">
        <v>17</v>
      </c>
      <c r="K1" s="30" t="s">
        <v>18</v>
      </c>
      <c r="L1" s="30" t="s">
        <v>19</v>
      </c>
      <c r="M1" s="30" t="s">
        <v>20</v>
      </c>
      <c r="N1" s="30" t="s">
        <v>21</v>
      </c>
      <c r="O1" s="30" t="s">
        <v>22</v>
      </c>
      <c r="P1" s="30" t="s">
        <v>23</v>
      </c>
      <c r="Q1" s="30" t="s">
        <v>24</v>
      </c>
      <c r="R1" s="30" t="s">
        <v>25</v>
      </c>
      <c r="S1" s="30" t="s">
        <v>26</v>
      </c>
      <c r="T1" s="30" t="s">
        <v>27</v>
      </c>
      <c r="U1" s="30" t="s">
        <v>28</v>
      </c>
      <c r="V1" s="30" t="s">
        <v>304</v>
      </c>
      <c r="W1" s="30" t="s">
        <v>305</v>
      </c>
      <c r="X1" s="30" t="s">
        <v>306</v>
      </c>
      <c r="Y1" s="30" t="s">
        <v>307</v>
      </c>
      <c r="Z1" s="30" t="s">
        <v>29</v>
      </c>
      <c r="AA1" s="30" t="s">
        <v>30</v>
      </c>
      <c r="AB1" s="30" t="s">
        <v>31</v>
      </c>
      <c r="AC1" s="30" t="s">
        <v>32</v>
      </c>
      <c r="AD1" s="30" t="s">
        <v>33</v>
      </c>
      <c r="AE1" s="30" t="s">
        <v>34</v>
      </c>
      <c r="AF1" s="30" t="s">
        <v>35</v>
      </c>
      <c r="AG1" s="30" t="s">
        <v>36</v>
      </c>
      <c r="AH1" s="30" t="s">
        <v>37</v>
      </c>
      <c r="AI1" s="30" t="s">
        <v>38</v>
      </c>
      <c r="AJ1" s="30" t="s">
        <v>308</v>
      </c>
      <c r="AK1" s="30" t="s">
        <v>309</v>
      </c>
      <c r="AL1" s="30" t="s">
        <v>310</v>
      </c>
      <c r="AM1" s="30" t="s">
        <v>311</v>
      </c>
      <c r="AN1" s="30" t="s">
        <v>312</v>
      </c>
      <c r="AO1" s="30" t="s">
        <v>313</v>
      </c>
      <c r="AP1" s="30" t="s">
        <v>314</v>
      </c>
      <c r="AQ1" s="30" t="s">
        <v>315</v>
      </c>
      <c r="AR1" s="30" t="s">
        <v>316</v>
      </c>
      <c r="AS1" s="30" t="s">
        <v>317</v>
      </c>
      <c r="AT1" s="30" t="s">
        <v>39</v>
      </c>
      <c r="AU1" s="30" t="s">
        <v>40</v>
      </c>
      <c r="AV1" s="30" t="s">
        <v>41</v>
      </c>
      <c r="AW1" s="30" t="s">
        <v>42</v>
      </c>
      <c r="AX1" s="30" t="s">
        <v>43</v>
      </c>
      <c r="AY1" s="30" t="s">
        <v>44</v>
      </c>
      <c r="AZ1" s="30" t="s">
        <v>45</v>
      </c>
      <c r="BA1" s="30" t="s">
        <v>46</v>
      </c>
      <c r="BB1" s="30" t="s">
        <v>47</v>
      </c>
      <c r="BC1" s="30" t="s">
        <v>48</v>
      </c>
      <c r="BD1" s="30" t="s">
        <v>49</v>
      </c>
      <c r="BE1" s="30" t="s">
        <v>50</v>
      </c>
      <c r="BF1" s="30" t="s">
        <v>51</v>
      </c>
      <c r="BG1" s="30" t="s">
        <v>52</v>
      </c>
      <c r="BH1" s="30" t="s">
        <v>53</v>
      </c>
      <c r="BI1" s="30" t="s">
        <v>54</v>
      </c>
      <c r="BJ1" s="30" t="s">
        <v>55</v>
      </c>
      <c r="BK1" s="30" t="s">
        <v>56</v>
      </c>
      <c r="BL1" s="30" t="s">
        <v>57</v>
      </c>
      <c r="BM1" s="30" t="s">
        <v>58</v>
      </c>
      <c r="BN1" s="30" t="s">
        <v>59</v>
      </c>
      <c r="BO1" s="30" t="s">
        <v>60</v>
      </c>
      <c r="BP1" s="30" t="s">
        <v>61</v>
      </c>
      <c r="BQ1" s="30" t="s">
        <v>62</v>
      </c>
      <c r="BR1" s="30" t="s">
        <v>63</v>
      </c>
      <c r="BS1" s="30" t="s">
        <v>64</v>
      </c>
      <c r="BT1" s="30" t="s">
        <v>65</v>
      </c>
      <c r="BU1" s="30" t="s">
        <v>66</v>
      </c>
      <c r="BV1" s="30" t="s">
        <v>67</v>
      </c>
      <c r="BW1" s="30" t="s">
        <v>68</v>
      </c>
      <c r="BX1" s="30" t="s">
        <v>69</v>
      </c>
      <c r="BY1" s="30" t="s">
        <v>70</v>
      </c>
      <c r="BZ1" s="30" t="s">
        <v>71</v>
      </c>
      <c r="CA1" s="30" t="s">
        <v>72</v>
      </c>
      <c r="CB1" s="30" t="s">
        <v>73</v>
      </c>
      <c r="CC1" s="30" t="s">
        <v>74</v>
      </c>
      <c r="CD1" s="30" t="s">
        <v>318</v>
      </c>
      <c r="CE1" s="30" t="s">
        <v>319</v>
      </c>
      <c r="CF1" s="30" t="s">
        <v>320</v>
      </c>
      <c r="CG1" s="30" t="s">
        <v>321</v>
      </c>
      <c r="CH1" s="30" t="s">
        <v>75</v>
      </c>
      <c r="CI1" s="30" t="s">
        <v>76</v>
      </c>
      <c r="CJ1" s="30" t="s">
        <v>322</v>
      </c>
      <c r="CK1" s="30" t="s">
        <v>323</v>
      </c>
      <c r="CL1" s="30" t="s">
        <v>77</v>
      </c>
      <c r="CM1" s="30" t="s">
        <v>78</v>
      </c>
      <c r="CN1" s="30" t="s">
        <v>79</v>
      </c>
      <c r="CO1" s="30" t="s">
        <v>80</v>
      </c>
    </row>
    <row r="2" spans="1:93" x14ac:dyDescent="0.3">
      <c r="A2">
        <v>110</v>
      </c>
      <c r="B2" t="s">
        <v>266</v>
      </c>
      <c r="C2">
        <v>22.106000000000002</v>
      </c>
      <c r="D2">
        <v>8.93</v>
      </c>
      <c r="E2">
        <v>0.91</v>
      </c>
      <c r="F2">
        <v>2.29</v>
      </c>
      <c r="G2">
        <v>0.46</v>
      </c>
      <c r="H2" s="2">
        <v>21800</v>
      </c>
      <c r="I2" s="2">
        <v>1300</v>
      </c>
      <c r="J2">
        <v>1287</v>
      </c>
      <c r="K2">
        <v>90</v>
      </c>
      <c r="L2">
        <v>32.450000000000003</v>
      </c>
      <c r="M2">
        <v>0.72</v>
      </c>
      <c r="N2">
        <v>419</v>
      </c>
      <c r="O2">
        <v>24</v>
      </c>
      <c r="P2">
        <v>16.2</v>
      </c>
      <c r="Q2">
        <v>1.3</v>
      </c>
      <c r="R2">
        <v>37.200000000000003</v>
      </c>
      <c r="S2">
        <v>2.2999999999999998</v>
      </c>
      <c r="T2">
        <v>13</v>
      </c>
      <c r="U2">
        <v>1</v>
      </c>
      <c r="V2">
        <v>18.489999999999998</v>
      </c>
      <c r="W2">
        <v>0.88</v>
      </c>
      <c r="X2">
        <v>148.69999999999999</v>
      </c>
      <c r="Y2">
        <v>9</v>
      </c>
      <c r="Z2">
        <v>43.5</v>
      </c>
      <c r="AA2">
        <v>2.4</v>
      </c>
      <c r="AB2">
        <v>305</v>
      </c>
      <c r="AC2">
        <v>13</v>
      </c>
      <c r="AD2">
        <v>33.1</v>
      </c>
      <c r="AE2">
        <v>1.8</v>
      </c>
      <c r="AF2">
        <v>173.8</v>
      </c>
      <c r="AG2">
        <v>9</v>
      </c>
      <c r="AH2">
        <v>12.06</v>
      </c>
      <c r="AI2">
        <v>0.74</v>
      </c>
      <c r="AJ2">
        <v>235</v>
      </c>
      <c r="AK2">
        <v>19</v>
      </c>
      <c r="AL2">
        <v>0.19800000000000001</v>
      </c>
      <c r="AM2">
        <v>6.4000000000000001E-2</v>
      </c>
      <c r="AN2">
        <v>0.19600000000000001</v>
      </c>
      <c r="AO2">
        <v>2.1000000000000001E-2</v>
      </c>
      <c r="AP2">
        <v>2.11</v>
      </c>
      <c r="AQ2">
        <v>0.14000000000000001</v>
      </c>
      <c r="AR2">
        <v>0.32600000000000001</v>
      </c>
      <c r="AS2">
        <v>2.3E-2</v>
      </c>
      <c r="AT2">
        <v>1.173</v>
      </c>
      <c r="AU2">
        <v>8.3000000000000004E-2</v>
      </c>
      <c r="AV2">
        <v>615</v>
      </c>
      <c r="AW2">
        <v>33</v>
      </c>
      <c r="AX2">
        <v>24</v>
      </c>
      <c r="AY2">
        <v>1.1000000000000001</v>
      </c>
      <c r="AZ2">
        <v>47</v>
      </c>
      <c r="BA2">
        <v>2</v>
      </c>
      <c r="BB2">
        <v>6.23</v>
      </c>
      <c r="BC2">
        <v>0.32</v>
      </c>
      <c r="BD2">
        <v>27.7</v>
      </c>
      <c r="BE2">
        <v>1.3</v>
      </c>
      <c r="BF2">
        <v>6.28</v>
      </c>
      <c r="BG2">
        <v>0.34</v>
      </c>
      <c r="BH2">
        <v>1.85</v>
      </c>
      <c r="BI2">
        <v>0.13</v>
      </c>
      <c r="BJ2">
        <v>6.49</v>
      </c>
      <c r="BK2">
        <v>0.41</v>
      </c>
      <c r="BL2">
        <v>0.96899999999999997</v>
      </c>
      <c r="BM2">
        <v>7.1999999999999995E-2</v>
      </c>
      <c r="BN2">
        <v>6.14</v>
      </c>
      <c r="BO2">
        <v>0.39</v>
      </c>
      <c r="BP2">
        <v>1.2170000000000001</v>
      </c>
      <c r="BQ2">
        <v>8.8999999999999996E-2</v>
      </c>
      <c r="BR2">
        <v>3.58</v>
      </c>
      <c r="BS2">
        <v>0.24</v>
      </c>
      <c r="BT2">
        <v>0.47</v>
      </c>
      <c r="BU2">
        <v>3.1E-2</v>
      </c>
      <c r="BV2">
        <v>3.44</v>
      </c>
      <c r="BW2">
        <v>0.23</v>
      </c>
      <c r="BX2">
        <v>0.51800000000000002</v>
      </c>
      <c r="BY2">
        <v>4.2999999999999997E-2</v>
      </c>
      <c r="BZ2">
        <v>4.74</v>
      </c>
      <c r="CA2">
        <v>0.33</v>
      </c>
      <c r="CB2">
        <v>0.74399999999999999</v>
      </c>
      <c r="CC2">
        <v>7.9000000000000001E-2</v>
      </c>
      <c r="CD2">
        <v>0.50600000000000001</v>
      </c>
      <c r="CE2">
        <v>0.04</v>
      </c>
      <c r="CF2">
        <v>0.188</v>
      </c>
      <c r="CG2">
        <v>1.2E-2</v>
      </c>
      <c r="CH2">
        <v>10.220000000000001</v>
      </c>
      <c r="CI2">
        <v>0.79</v>
      </c>
      <c r="CJ2">
        <v>7.0300000000000001E-2</v>
      </c>
      <c r="CK2">
        <v>7.3000000000000001E-3</v>
      </c>
      <c r="CL2">
        <v>5.69</v>
      </c>
      <c r="CM2">
        <v>0.26</v>
      </c>
      <c r="CN2">
        <v>1.704</v>
      </c>
      <c r="CO2">
        <v>9.7000000000000003E-2</v>
      </c>
    </row>
    <row r="3" spans="1:93" x14ac:dyDescent="0.3">
      <c r="A3">
        <v>110</v>
      </c>
      <c r="B3" t="s">
        <v>266</v>
      </c>
      <c r="C3">
        <v>23.012</v>
      </c>
      <c r="D3">
        <v>8.4499999999999993</v>
      </c>
      <c r="E3">
        <v>0.48</v>
      </c>
      <c r="F3">
        <v>1.7</v>
      </c>
      <c r="G3">
        <v>0.37</v>
      </c>
      <c r="H3" s="2">
        <v>21400</v>
      </c>
      <c r="I3" s="2">
        <v>1300</v>
      </c>
      <c r="J3">
        <v>1201</v>
      </c>
      <c r="K3">
        <v>63</v>
      </c>
      <c r="L3">
        <v>32.28</v>
      </c>
      <c r="M3">
        <v>0.82</v>
      </c>
      <c r="N3">
        <v>419</v>
      </c>
      <c r="O3">
        <v>27</v>
      </c>
      <c r="P3">
        <v>15.6</v>
      </c>
      <c r="Q3">
        <v>1.3</v>
      </c>
      <c r="R3">
        <v>36.799999999999997</v>
      </c>
      <c r="S3">
        <v>2</v>
      </c>
      <c r="T3">
        <v>12.01</v>
      </c>
      <c r="U3">
        <v>0.8</v>
      </c>
      <c r="V3">
        <v>18.28</v>
      </c>
      <c r="W3">
        <v>0.94</v>
      </c>
      <c r="X3">
        <v>144.19999999999999</v>
      </c>
      <c r="Y3">
        <v>8.1</v>
      </c>
      <c r="Z3">
        <v>43.5</v>
      </c>
      <c r="AA3">
        <v>2.5</v>
      </c>
      <c r="AB3">
        <v>308</v>
      </c>
      <c r="AC3">
        <v>17</v>
      </c>
      <c r="AD3">
        <v>33.1</v>
      </c>
      <c r="AE3">
        <v>1.8</v>
      </c>
      <c r="AF3">
        <v>172</v>
      </c>
      <c r="AG3">
        <v>8.4</v>
      </c>
      <c r="AH3">
        <v>11.43</v>
      </c>
      <c r="AI3">
        <v>0.57999999999999996</v>
      </c>
      <c r="AJ3">
        <v>208</v>
      </c>
      <c r="AK3">
        <v>11</v>
      </c>
      <c r="AL3">
        <v>0.20100000000000001</v>
      </c>
      <c r="AM3">
        <v>7.8E-2</v>
      </c>
      <c r="AN3">
        <v>0.19900000000000001</v>
      </c>
      <c r="AO3">
        <v>2.1000000000000001E-2</v>
      </c>
      <c r="AP3">
        <v>2.08</v>
      </c>
      <c r="AQ3">
        <v>0.1</v>
      </c>
      <c r="AR3">
        <v>0.312</v>
      </c>
      <c r="AS3">
        <v>3.4000000000000002E-2</v>
      </c>
      <c r="AT3">
        <v>1.0580000000000001</v>
      </c>
      <c r="AU3">
        <v>5.8999999999999997E-2</v>
      </c>
      <c r="AV3">
        <v>601</v>
      </c>
      <c r="AW3">
        <v>22</v>
      </c>
      <c r="AX3">
        <v>23.65</v>
      </c>
      <c r="AY3">
        <v>0.8</v>
      </c>
      <c r="AZ3">
        <v>45.8</v>
      </c>
      <c r="BA3">
        <v>1.8</v>
      </c>
      <c r="BB3">
        <v>6.2</v>
      </c>
      <c r="BC3">
        <v>0.21</v>
      </c>
      <c r="BD3">
        <v>27.4</v>
      </c>
      <c r="BE3">
        <v>1.1000000000000001</v>
      </c>
      <c r="BF3">
        <v>6.67</v>
      </c>
      <c r="BG3">
        <v>0.44</v>
      </c>
      <c r="BH3">
        <v>1.84</v>
      </c>
      <c r="BI3">
        <v>0.13</v>
      </c>
      <c r="BJ3">
        <v>6.54</v>
      </c>
      <c r="BK3">
        <v>0.52</v>
      </c>
      <c r="BL3">
        <v>0.95499999999999996</v>
      </c>
      <c r="BM3">
        <v>7.1999999999999995E-2</v>
      </c>
      <c r="BN3">
        <v>5.86</v>
      </c>
      <c r="BO3">
        <v>0.37</v>
      </c>
      <c r="BP3">
        <v>1.2450000000000001</v>
      </c>
      <c r="BQ3">
        <v>7.8E-2</v>
      </c>
      <c r="BR3">
        <v>3.46</v>
      </c>
      <c r="BS3">
        <v>0.2</v>
      </c>
      <c r="BT3">
        <v>0.48099999999999998</v>
      </c>
      <c r="BU3">
        <v>2.5000000000000001E-2</v>
      </c>
      <c r="BV3">
        <v>3.36</v>
      </c>
      <c r="BW3">
        <v>0.16</v>
      </c>
      <c r="BX3">
        <v>0.45500000000000002</v>
      </c>
      <c r="BY3">
        <v>4.3999999999999997E-2</v>
      </c>
      <c r="BZ3">
        <v>4.3</v>
      </c>
      <c r="CA3">
        <v>0.34</v>
      </c>
      <c r="CB3">
        <v>0.67500000000000004</v>
      </c>
      <c r="CC3">
        <v>5.7000000000000002E-2</v>
      </c>
      <c r="CD3">
        <v>0.52500000000000002</v>
      </c>
      <c r="CE3">
        <v>4.4999999999999998E-2</v>
      </c>
      <c r="CF3">
        <v>0.17499999999999999</v>
      </c>
      <c r="CG3">
        <v>1.2E-2</v>
      </c>
      <c r="CH3">
        <v>9.67</v>
      </c>
      <c r="CI3">
        <v>0.66</v>
      </c>
      <c r="CJ3">
        <v>7.1099999999999997E-2</v>
      </c>
      <c r="CK3">
        <v>5.7999999999999996E-3</v>
      </c>
      <c r="CL3">
        <v>5.68</v>
      </c>
      <c r="CM3">
        <v>0.32</v>
      </c>
      <c r="CN3">
        <v>1.6679999999999999</v>
      </c>
      <c r="CO3">
        <v>9.9000000000000005E-2</v>
      </c>
    </row>
    <row r="4" spans="1:93" x14ac:dyDescent="0.3">
      <c r="A4">
        <v>110</v>
      </c>
      <c r="B4" t="s">
        <v>266</v>
      </c>
      <c r="C4">
        <v>20.501000000000001</v>
      </c>
      <c r="D4">
        <v>9.35</v>
      </c>
      <c r="E4">
        <v>0.93</v>
      </c>
      <c r="F4">
        <v>2.12</v>
      </c>
      <c r="G4">
        <v>0.5</v>
      </c>
      <c r="H4" s="2">
        <v>22600</v>
      </c>
      <c r="I4" s="2">
        <v>1000</v>
      </c>
      <c r="J4">
        <v>1322</v>
      </c>
      <c r="K4">
        <v>92</v>
      </c>
      <c r="L4">
        <v>35</v>
      </c>
      <c r="M4">
        <v>1.2</v>
      </c>
      <c r="N4">
        <v>397</v>
      </c>
      <c r="O4">
        <v>20</v>
      </c>
      <c r="P4" t="s">
        <v>103</v>
      </c>
      <c r="Q4" t="s">
        <v>103</v>
      </c>
      <c r="R4">
        <v>38.200000000000003</v>
      </c>
      <c r="S4">
        <v>2.8</v>
      </c>
      <c r="T4" t="s">
        <v>103</v>
      </c>
      <c r="U4" t="s">
        <v>103</v>
      </c>
      <c r="V4">
        <v>18.03</v>
      </c>
      <c r="W4">
        <v>0.76</v>
      </c>
      <c r="X4">
        <v>157</v>
      </c>
      <c r="Y4">
        <v>12</v>
      </c>
      <c r="Z4">
        <v>47.9</v>
      </c>
      <c r="AA4">
        <v>3.3</v>
      </c>
      <c r="AB4">
        <v>328</v>
      </c>
      <c r="AC4">
        <v>17</v>
      </c>
      <c r="AD4">
        <v>34.799999999999997</v>
      </c>
      <c r="AE4">
        <v>2.1</v>
      </c>
      <c r="AF4">
        <v>189</v>
      </c>
      <c r="AG4">
        <v>13</v>
      </c>
      <c r="AH4">
        <v>12.68</v>
      </c>
      <c r="AI4">
        <v>0.77</v>
      </c>
      <c r="AJ4">
        <v>267</v>
      </c>
      <c r="AK4">
        <v>21</v>
      </c>
      <c r="AL4">
        <v>0.20499999999999999</v>
      </c>
      <c r="AM4">
        <v>7.1999999999999995E-2</v>
      </c>
      <c r="AN4">
        <v>0.114</v>
      </c>
      <c r="AO4">
        <v>1.4E-2</v>
      </c>
      <c r="AP4">
        <v>2.15</v>
      </c>
      <c r="AQ4">
        <v>0.14000000000000001</v>
      </c>
      <c r="AR4">
        <v>0.33700000000000002</v>
      </c>
      <c r="AS4">
        <v>2.5999999999999999E-2</v>
      </c>
      <c r="AT4">
        <v>1.151</v>
      </c>
      <c r="AU4">
        <v>7.1999999999999995E-2</v>
      </c>
      <c r="AV4">
        <v>595</v>
      </c>
      <c r="AW4">
        <v>23</v>
      </c>
      <c r="AX4">
        <v>24.23</v>
      </c>
      <c r="AY4">
        <v>0.96</v>
      </c>
      <c r="AZ4">
        <v>49.5</v>
      </c>
      <c r="BA4">
        <v>2.4</v>
      </c>
      <c r="BB4">
        <v>6.43</v>
      </c>
      <c r="BC4">
        <v>0.33</v>
      </c>
      <c r="BD4">
        <v>29.5</v>
      </c>
      <c r="BE4">
        <v>1.7</v>
      </c>
      <c r="BF4">
        <v>6.49</v>
      </c>
      <c r="BG4">
        <v>0.42</v>
      </c>
      <c r="BH4">
        <v>1.91</v>
      </c>
      <c r="BI4">
        <v>0.12</v>
      </c>
      <c r="BJ4">
        <v>6.86</v>
      </c>
      <c r="BK4">
        <v>0.42</v>
      </c>
      <c r="BL4">
        <v>0.98099999999999998</v>
      </c>
      <c r="BM4">
        <v>6.5000000000000002E-2</v>
      </c>
      <c r="BN4">
        <v>6.26</v>
      </c>
      <c r="BO4">
        <v>0.42</v>
      </c>
      <c r="BP4">
        <v>1.3180000000000001</v>
      </c>
      <c r="BQ4">
        <v>7.1999999999999995E-2</v>
      </c>
      <c r="BR4">
        <v>3.74</v>
      </c>
      <c r="BS4">
        <v>0.21</v>
      </c>
      <c r="BT4">
        <v>0.55800000000000005</v>
      </c>
      <c r="BU4">
        <v>4.2999999999999997E-2</v>
      </c>
      <c r="BV4">
        <v>3.48</v>
      </c>
      <c r="BW4">
        <v>0.3</v>
      </c>
      <c r="BX4">
        <v>0.52100000000000002</v>
      </c>
      <c r="BY4">
        <v>4.5999999999999999E-2</v>
      </c>
      <c r="BZ4">
        <v>4.8</v>
      </c>
      <c r="CA4">
        <v>0.42</v>
      </c>
      <c r="CB4">
        <v>0.70499999999999996</v>
      </c>
      <c r="CC4">
        <v>6.8000000000000005E-2</v>
      </c>
      <c r="CD4">
        <v>0.51700000000000002</v>
      </c>
      <c r="CE4">
        <v>4.9000000000000002E-2</v>
      </c>
      <c r="CF4">
        <v>0.22600000000000001</v>
      </c>
      <c r="CG4">
        <v>1.7000000000000001E-2</v>
      </c>
      <c r="CH4">
        <v>10.1</v>
      </c>
      <c r="CI4">
        <v>0.66</v>
      </c>
      <c r="CJ4">
        <v>4.4999999999999998E-2</v>
      </c>
      <c r="CK4">
        <v>5.8999999999999999E-3</v>
      </c>
      <c r="CL4">
        <v>5.78</v>
      </c>
      <c r="CM4">
        <v>0.27</v>
      </c>
      <c r="CN4">
        <v>1.64</v>
      </c>
      <c r="CO4">
        <v>0.1</v>
      </c>
    </row>
    <row r="5" spans="1:93" x14ac:dyDescent="0.3">
      <c r="A5">
        <v>110</v>
      </c>
      <c r="B5" t="s">
        <v>266</v>
      </c>
      <c r="C5">
        <v>21.789000000000001</v>
      </c>
      <c r="D5">
        <v>8.89</v>
      </c>
      <c r="E5">
        <v>0.82</v>
      </c>
      <c r="F5">
        <v>1.95</v>
      </c>
      <c r="G5">
        <v>0.47</v>
      </c>
      <c r="H5" s="2">
        <v>22500</v>
      </c>
      <c r="I5" s="2">
        <v>1300</v>
      </c>
      <c r="J5">
        <v>1211</v>
      </c>
      <c r="K5">
        <v>65</v>
      </c>
      <c r="L5">
        <v>33.299999999999997</v>
      </c>
      <c r="M5">
        <v>1</v>
      </c>
      <c r="N5">
        <v>398</v>
      </c>
      <c r="O5">
        <v>32</v>
      </c>
      <c r="P5">
        <v>16.3</v>
      </c>
      <c r="Q5">
        <v>1.3</v>
      </c>
      <c r="R5">
        <v>39</v>
      </c>
      <c r="S5">
        <v>3.1</v>
      </c>
      <c r="T5">
        <v>12.13</v>
      </c>
      <c r="U5">
        <v>0.93</v>
      </c>
      <c r="V5">
        <v>17.899999999999999</v>
      </c>
      <c r="W5">
        <v>1</v>
      </c>
      <c r="X5">
        <v>142.9</v>
      </c>
      <c r="Y5">
        <v>7.4</v>
      </c>
      <c r="Z5">
        <v>42.6</v>
      </c>
      <c r="AA5">
        <v>2.1</v>
      </c>
      <c r="AB5">
        <v>319</v>
      </c>
      <c r="AC5">
        <v>18</v>
      </c>
      <c r="AD5">
        <v>33.6</v>
      </c>
      <c r="AE5">
        <v>2.4</v>
      </c>
      <c r="AF5">
        <v>177</v>
      </c>
      <c r="AG5">
        <v>12</v>
      </c>
      <c r="AH5">
        <v>12.22</v>
      </c>
      <c r="AI5">
        <v>0.9</v>
      </c>
      <c r="AJ5">
        <v>234</v>
      </c>
      <c r="AK5">
        <v>18</v>
      </c>
      <c r="AL5">
        <v>0.14299999999999999</v>
      </c>
      <c r="AM5">
        <v>5.8000000000000003E-2</v>
      </c>
      <c r="AN5">
        <v>0.218</v>
      </c>
      <c r="AO5">
        <v>2.4E-2</v>
      </c>
      <c r="AP5">
        <v>2.13</v>
      </c>
      <c r="AQ5">
        <v>0.15</v>
      </c>
      <c r="AR5">
        <v>0.32800000000000001</v>
      </c>
      <c r="AS5">
        <v>3.5999999999999997E-2</v>
      </c>
      <c r="AT5">
        <v>1.0620000000000001</v>
      </c>
      <c r="AU5">
        <v>7.2999999999999995E-2</v>
      </c>
      <c r="AV5">
        <v>600</v>
      </c>
      <c r="AW5">
        <v>36</v>
      </c>
      <c r="AX5">
        <v>23.8</v>
      </c>
      <c r="AY5">
        <v>1.2</v>
      </c>
      <c r="AZ5">
        <v>49.6</v>
      </c>
      <c r="BA5">
        <v>2.4</v>
      </c>
      <c r="BB5">
        <v>6.4</v>
      </c>
      <c r="BC5">
        <v>0.33</v>
      </c>
      <c r="BD5">
        <v>27.6</v>
      </c>
      <c r="BE5">
        <v>1.7</v>
      </c>
      <c r="BF5">
        <v>6.72</v>
      </c>
      <c r="BG5">
        <v>0.56000000000000005</v>
      </c>
      <c r="BH5">
        <v>1.91</v>
      </c>
      <c r="BI5">
        <v>0.13</v>
      </c>
      <c r="BJ5">
        <v>6.55</v>
      </c>
      <c r="BK5">
        <v>0.61</v>
      </c>
      <c r="BL5">
        <v>1.0009999999999999</v>
      </c>
      <c r="BM5">
        <v>8.3000000000000004E-2</v>
      </c>
      <c r="BN5">
        <v>6.29</v>
      </c>
      <c r="BO5">
        <v>0.51</v>
      </c>
      <c r="BP5">
        <v>1.2989999999999999</v>
      </c>
      <c r="BQ5">
        <v>9.0999999999999998E-2</v>
      </c>
      <c r="BR5">
        <v>3.43</v>
      </c>
      <c r="BS5">
        <v>0.22</v>
      </c>
      <c r="BT5">
        <v>0.50600000000000001</v>
      </c>
      <c r="BU5">
        <v>4.2000000000000003E-2</v>
      </c>
      <c r="BV5">
        <v>3.4</v>
      </c>
      <c r="BW5">
        <v>0.27</v>
      </c>
      <c r="BX5">
        <v>0.495</v>
      </c>
      <c r="BY5">
        <v>3.9E-2</v>
      </c>
      <c r="BZ5">
        <v>4.03</v>
      </c>
      <c r="CA5">
        <v>0.32</v>
      </c>
      <c r="CB5">
        <v>0.67500000000000004</v>
      </c>
      <c r="CC5">
        <v>0.06</v>
      </c>
      <c r="CD5">
        <v>0.499</v>
      </c>
      <c r="CE5">
        <v>4.3999999999999997E-2</v>
      </c>
      <c r="CF5">
        <v>0.17299999999999999</v>
      </c>
      <c r="CG5">
        <v>1.4999999999999999E-2</v>
      </c>
      <c r="CH5">
        <v>9.2100000000000009</v>
      </c>
      <c r="CI5">
        <v>0.64</v>
      </c>
      <c r="CJ5">
        <v>7.0099999999999996E-2</v>
      </c>
      <c r="CK5">
        <v>6.1999999999999998E-3</v>
      </c>
      <c r="CL5">
        <v>5.9</v>
      </c>
      <c r="CM5">
        <v>0.37</v>
      </c>
      <c r="CN5">
        <v>1.94</v>
      </c>
      <c r="CO5">
        <v>0.13</v>
      </c>
    </row>
    <row r="6" spans="1:93" x14ac:dyDescent="0.3">
      <c r="A6">
        <v>110</v>
      </c>
      <c r="B6" t="s">
        <v>266</v>
      </c>
      <c r="C6">
        <v>21.513999999999999</v>
      </c>
      <c r="D6">
        <v>8.8699999999999992</v>
      </c>
      <c r="E6">
        <v>0.69</v>
      </c>
      <c r="F6">
        <v>2.11</v>
      </c>
      <c r="G6">
        <v>0.39</v>
      </c>
      <c r="H6" s="2">
        <v>21800</v>
      </c>
      <c r="I6" s="2">
        <v>1400</v>
      </c>
      <c r="J6">
        <v>1284</v>
      </c>
      <c r="K6">
        <v>62</v>
      </c>
      <c r="L6">
        <v>35.6</v>
      </c>
      <c r="M6">
        <v>1.2</v>
      </c>
      <c r="N6">
        <v>396</v>
      </c>
      <c r="O6">
        <v>22</v>
      </c>
      <c r="P6">
        <v>15.3</v>
      </c>
      <c r="Q6">
        <v>1.1000000000000001</v>
      </c>
      <c r="R6">
        <v>35.4</v>
      </c>
      <c r="S6">
        <v>1.6</v>
      </c>
      <c r="T6">
        <v>11.1</v>
      </c>
      <c r="U6">
        <v>0.79</v>
      </c>
      <c r="V6">
        <v>18.16</v>
      </c>
      <c r="W6">
        <v>0.91</v>
      </c>
      <c r="X6">
        <v>144.4</v>
      </c>
      <c r="Y6">
        <v>6.5</v>
      </c>
      <c r="Z6">
        <v>42.7</v>
      </c>
      <c r="AA6">
        <v>2.4</v>
      </c>
      <c r="AB6">
        <v>304</v>
      </c>
      <c r="AC6">
        <v>15</v>
      </c>
      <c r="AD6">
        <v>33</v>
      </c>
      <c r="AE6">
        <v>1.5</v>
      </c>
      <c r="AF6">
        <v>173.3</v>
      </c>
      <c r="AG6">
        <v>7.5</v>
      </c>
      <c r="AH6">
        <v>11.55</v>
      </c>
      <c r="AI6">
        <v>0.68</v>
      </c>
      <c r="AJ6">
        <v>241</v>
      </c>
      <c r="AK6">
        <v>14</v>
      </c>
      <c r="AL6">
        <v>0.19</v>
      </c>
      <c r="AM6">
        <v>5.1999999999999998E-2</v>
      </c>
      <c r="AN6">
        <v>9.8900000000000002E-2</v>
      </c>
      <c r="AO6">
        <v>9.9000000000000008E-3</v>
      </c>
      <c r="AP6">
        <v>1.9</v>
      </c>
      <c r="AQ6">
        <v>0.11</v>
      </c>
      <c r="AR6">
        <v>0.29699999999999999</v>
      </c>
      <c r="AS6">
        <v>2.4E-2</v>
      </c>
      <c r="AT6">
        <v>1.135</v>
      </c>
      <c r="AU6">
        <v>6.4000000000000001E-2</v>
      </c>
      <c r="AV6">
        <v>593</v>
      </c>
      <c r="AW6">
        <v>31</v>
      </c>
      <c r="AX6">
        <v>24.1</v>
      </c>
      <c r="AY6">
        <v>1.3</v>
      </c>
      <c r="AZ6">
        <v>46.2</v>
      </c>
      <c r="BA6">
        <v>1.5</v>
      </c>
      <c r="BB6">
        <v>6.19</v>
      </c>
      <c r="BC6">
        <v>0.22</v>
      </c>
      <c r="BD6">
        <v>26.6</v>
      </c>
      <c r="BE6">
        <v>1.2</v>
      </c>
      <c r="BF6">
        <v>6.1</v>
      </c>
      <c r="BG6">
        <v>0.37</v>
      </c>
      <c r="BH6">
        <v>1.77</v>
      </c>
      <c r="BI6">
        <v>0.13</v>
      </c>
      <c r="BJ6">
        <v>6.01</v>
      </c>
      <c r="BK6">
        <v>0.34</v>
      </c>
      <c r="BL6">
        <v>0.96</v>
      </c>
      <c r="BM6">
        <v>0.06</v>
      </c>
      <c r="BN6">
        <v>6.15</v>
      </c>
      <c r="BO6">
        <v>0.4</v>
      </c>
      <c r="BP6">
        <v>1.2490000000000001</v>
      </c>
      <c r="BQ6">
        <v>7.5999999999999998E-2</v>
      </c>
      <c r="BR6">
        <v>3.73</v>
      </c>
      <c r="BS6">
        <v>0.23</v>
      </c>
      <c r="BT6">
        <v>0.52400000000000002</v>
      </c>
      <c r="BU6">
        <v>5.0999999999999997E-2</v>
      </c>
      <c r="BV6">
        <v>3.43</v>
      </c>
      <c r="BW6">
        <v>0.23</v>
      </c>
      <c r="BX6">
        <v>0.53</v>
      </c>
      <c r="BY6">
        <v>4.7E-2</v>
      </c>
      <c r="BZ6">
        <v>4.8499999999999996</v>
      </c>
      <c r="CA6">
        <v>0.42</v>
      </c>
      <c r="CB6">
        <v>0.746</v>
      </c>
      <c r="CC6">
        <v>6.5000000000000002E-2</v>
      </c>
      <c r="CD6">
        <v>0.49099999999999999</v>
      </c>
      <c r="CE6">
        <v>4.4999999999999998E-2</v>
      </c>
      <c r="CF6">
        <v>0.21299999999999999</v>
      </c>
      <c r="CG6">
        <v>1.2999999999999999E-2</v>
      </c>
      <c r="CH6">
        <v>10.27</v>
      </c>
      <c r="CI6">
        <v>0.62</v>
      </c>
      <c r="CJ6">
        <v>4.0300000000000002E-2</v>
      </c>
      <c r="CK6">
        <v>4.4999999999999997E-3</v>
      </c>
      <c r="CL6">
        <v>5.87</v>
      </c>
      <c r="CM6">
        <v>0.34</v>
      </c>
      <c r="CN6">
        <v>1.67</v>
      </c>
      <c r="CO6">
        <v>0.11</v>
      </c>
    </row>
    <row r="7" spans="1:93" x14ac:dyDescent="0.3">
      <c r="A7">
        <v>110</v>
      </c>
      <c r="B7" t="s">
        <v>266</v>
      </c>
      <c r="C7">
        <v>22.513999999999999</v>
      </c>
      <c r="D7">
        <v>9.01</v>
      </c>
      <c r="E7">
        <v>0.67</v>
      </c>
      <c r="F7">
        <v>2.13</v>
      </c>
      <c r="G7">
        <v>0.53</v>
      </c>
      <c r="H7">
        <v>20630</v>
      </c>
      <c r="I7">
        <v>910</v>
      </c>
      <c r="J7">
        <v>1297</v>
      </c>
      <c r="K7">
        <v>62</v>
      </c>
      <c r="L7">
        <v>34.1</v>
      </c>
      <c r="M7">
        <v>1</v>
      </c>
      <c r="N7">
        <v>394</v>
      </c>
      <c r="O7">
        <v>23</v>
      </c>
      <c r="P7">
        <v>14.5</v>
      </c>
      <c r="Q7">
        <v>1</v>
      </c>
      <c r="R7">
        <v>33.799999999999997</v>
      </c>
      <c r="S7">
        <v>1.4</v>
      </c>
      <c r="T7">
        <v>10.87</v>
      </c>
      <c r="U7">
        <v>0.77</v>
      </c>
      <c r="V7">
        <v>17.420000000000002</v>
      </c>
      <c r="W7">
        <v>0.8</v>
      </c>
      <c r="X7">
        <v>152.69999999999999</v>
      </c>
      <c r="Y7">
        <v>8.8000000000000007</v>
      </c>
      <c r="Z7">
        <v>42.7</v>
      </c>
      <c r="AA7">
        <v>2</v>
      </c>
      <c r="AB7">
        <v>303</v>
      </c>
      <c r="AC7">
        <v>12</v>
      </c>
      <c r="AD7">
        <v>32.200000000000003</v>
      </c>
      <c r="AE7">
        <v>1.1000000000000001</v>
      </c>
      <c r="AF7">
        <v>170.6</v>
      </c>
      <c r="AG7">
        <v>6.4</v>
      </c>
      <c r="AH7">
        <v>11.54</v>
      </c>
      <c r="AI7">
        <v>0.6</v>
      </c>
      <c r="AJ7">
        <v>241</v>
      </c>
      <c r="AK7">
        <v>14</v>
      </c>
      <c r="AL7">
        <v>0.19700000000000001</v>
      </c>
      <c r="AM7">
        <v>5.8999999999999997E-2</v>
      </c>
      <c r="AN7">
        <v>9.5000000000000001E-2</v>
      </c>
      <c r="AO7">
        <v>1.2E-2</v>
      </c>
      <c r="AP7">
        <v>1.9</v>
      </c>
      <c r="AQ7">
        <v>0.11</v>
      </c>
      <c r="AR7">
        <v>0.29699999999999999</v>
      </c>
      <c r="AS7">
        <v>2.5000000000000001E-2</v>
      </c>
      <c r="AT7">
        <v>1.097</v>
      </c>
      <c r="AU7">
        <v>4.2999999999999997E-2</v>
      </c>
      <c r="AV7">
        <v>589</v>
      </c>
      <c r="AW7">
        <v>28</v>
      </c>
      <c r="AX7">
        <v>23.91</v>
      </c>
      <c r="AY7">
        <v>0.94</v>
      </c>
      <c r="AZ7">
        <v>47</v>
      </c>
      <c r="BA7">
        <v>2</v>
      </c>
      <c r="BB7">
        <v>6.07</v>
      </c>
      <c r="BC7">
        <v>0.28000000000000003</v>
      </c>
      <c r="BD7">
        <v>26.8</v>
      </c>
      <c r="BE7">
        <v>1.3</v>
      </c>
      <c r="BF7">
        <v>6.27</v>
      </c>
      <c r="BG7">
        <v>0.34</v>
      </c>
      <c r="BH7">
        <v>1.7050000000000001</v>
      </c>
      <c r="BI7">
        <v>9.0999999999999998E-2</v>
      </c>
      <c r="BJ7">
        <v>6.37</v>
      </c>
      <c r="BK7">
        <v>0.42</v>
      </c>
      <c r="BL7">
        <v>0.93</v>
      </c>
      <c r="BM7">
        <v>5.2999999999999999E-2</v>
      </c>
      <c r="BN7">
        <v>6.14</v>
      </c>
      <c r="BO7">
        <v>0.34</v>
      </c>
      <c r="BP7">
        <v>1.2210000000000001</v>
      </c>
      <c r="BQ7">
        <v>8.1000000000000003E-2</v>
      </c>
      <c r="BR7">
        <v>3.4</v>
      </c>
      <c r="BS7">
        <v>0.27</v>
      </c>
      <c r="BT7">
        <v>0.49099999999999999</v>
      </c>
      <c r="BU7">
        <v>3.3000000000000002E-2</v>
      </c>
      <c r="BV7">
        <v>3.35</v>
      </c>
      <c r="BW7">
        <v>0.25</v>
      </c>
      <c r="BX7">
        <v>0.44800000000000001</v>
      </c>
      <c r="BY7">
        <v>3.5000000000000003E-2</v>
      </c>
      <c r="BZ7">
        <v>4.7</v>
      </c>
      <c r="CA7">
        <v>0.43</v>
      </c>
      <c r="CB7">
        <v>0.67600000000000005</v>
      </c>
      <c r="CC7">
        <v>5.5E-2</v>
      </c>
      <c r="CD7">
        <v>0.45800000000000002</v>
      </c>
      <c r="CE7">
        <v>3.9E-2</v>
      </c>
      <c r="CF7">
        <v>0.22900000000000001</v>
      </c>
      <c r="CG7">
        <v>1.4999999999999999E-2</v>
      </c>
      <c r="CH7">
        <v>10.34</v>
      </c>
      <c r="CI7">
        <v>0.81</v>
      </c>
      <c r="CJ7">
        <v>3.8699999999999998E-2</v>
      </c>
      <c r="CK7">
        <v>5.4000000000000003E-3</v>
      </c>
      <c r="CL7">
        <v>5.9</v>
      </c>
      <c r="CM7">
        <v>0.31</v>
      </c>
      <c r="CN7">
        <v>1.55</v>
      </c>
      <c r="CO7">
        <v>0.1</v>
      </c>
    </row>
    <row r="8" spans="1:93" s="96" customFormat="1" x14ac:dyDescent="0.3">
      <c r="B8" s="96" t="s">
        <v>269</v>
      </c>
      <c r="D8" s="96">
        <f t="shared" ref="D8:BI8" si="0">AVERAGE(D2:D7)</f>
        <v>8.9166666666666661</v>
      </c>
      <c r="E8" s="96">
        <f t="shared" si="0"/>
        <v>0.75</v>
      </c>
      <c r="F8" s="96">
        <f t="shared" si="0"/>
        <v>2.0500000000000003</v>
      </c>
      <c r="G8" s="96">
        <f t="shared" si="0"/>
        <v>0.45333333333333331</v>
      </c>
      <c r="H8" s="96">
        <f t="shared" si="0"/>
        <v>21788.333333333332</v>
      </c>
      <c r="I8" s="96">
        <f t="shared" si="0"/>
        <v>1201.6666666666667</v>
      </c>
      <c r="J8" s="96">
        <f t="shared" si="0"/>
        <v>1267</v>
      </c>
      <c r="K8" s="96">
        <f t="shared" si="0"/>
        <v>72.333333333333329</v>
      </c>
      <c r="L8" s="96">
        <f>AVERAGE(L2:L7)</f>
        <v>33.788333333333334</v>
      </c>
      <c r="M8" s="96">
        <f t="shared" si="0"/>
        <v>0.9900000000000001</v>
      </c>
      <c r="N8" s="96">
        <f t="shared" si="0"/>
        <v>403.83333333333331</v>
      </c>
      <c r="O8" s="96">
        <f t="shared" si="0"/>
        <v>24.666666666666668</v>
      </c>
      <c r="P8" s="96">
        <f t="shared" si="0"/>
        <v>15.579999999999998</v>
      </c>
      <c r="Q8" s="96">
        <f t="shared" si="0"/>
        <v>1.2</v>
      </c>
      <c r="R8" s="96">
        <f t="shared" si="0"/>
        <v>36.733333333333327</v>
      </c>
      <c r="S8" s="96">
        <f t="shared" si="0"/>
        <v>2.1999999999999997</v>
      </c>
      <c r="T8" s="96">
        <f t="shared" si="0"/>
        <v>11.821999999999999</v>
      </c>
      <c r="U8" s="96">
        <f t="shared" si="0"/>
        <v>0.85799999999999998</v>
      </c>
      <c r="V8" s="96">
        <f t="shared" si="0"/>
        <v>18.046666666666663</v>
      </c>
      <c r="W8" s="96">
        <f t="shared" si="0"/>
        <v>0.88166666666666671</v>
      </c>
      <c r="X8" s="96">
        <f t="shared" si="0"/>
        <v>148.31666666666663</v>
      </c>
      <c r="Y8" s="96">
        <f t="shared" si="0"/>
        <v>8.6333333333333329</v>
      </c>
      <c r="Z8" s="96">
        <f t="shared" si="0"/>
        <v>43.816666666666663</v>
      </c>
      <c r="AA8" s="96">
        <f t="shared" si="0"/>
        <v>2.4499999999999997</v>
      </c>
      <c r="AB8" s="96">
        <f t="shared" si="0"/>
        <v>311.16666666666669</v>
      </c>
      <c r="AC8" s="96">
        <f t="shared" si="0"/>
        <v>15.333333333333334</v>
      </c>
      <c r="AD8" s="96">
        <f t="shared" si="0"/>
        <v>33.300000000000004</v>
      </c>
      <c r="AE8" s="96">
        <f t="shared" si="0"/>
        <v>1.7833333333333332</v>
      </c>
      <c r="AF8" s="96">
        <f t="shared" si="0"/>
        <v>175.94999999999996</v>
      </c>
      <c r="AG8" s="96">
        <f t="shared" si="0"/>
        <v>9.3833333333333329</v>
      </c>
      <c r="AH8" s="96">
        <f t="shared" si="0"/>
        <v>11.913333333333332</v>
      </c>
      <c r="AI8" s="96">
        <f t="shared" si="0"/>
        <v>0.71166666666666656</v>
      </c>
      <c r="AJ8" s="96">
        <f t="shared" si="0"/>
        <v>237.66666666666666</v>
      </c>
      <c r="AK8" s="96">
        <f t="shared" si="0"/>
        <v>16.166666666666668</v>
      </c>
      <c r="AL8" s="96">
        <f t="shared" si="0"/>
        <v>0.18900000000000003</v>
      </c>
      <c r="AM8" s="96">
        <f t="shared" si="0"/>
        <v>6.3833333333333339E-2</v>
      </c>
      <c r="AN8" s="96">
        <f t="shared" si="0"/>
        <v>0.15348333333333333</v>
      </c>
      <c r="AO8" s="96">
        <f t="shared" si="0"/>
        <v>1.6983333333333333E-2</v>
      </c>
      <c r="AP8" s="96">
        <f t="shared" si="0"/>
        <v>2.0449999999999999</v>
      </c>
      <c r="AQ8" s="96">
        <f t="shared" si="0"/>
        <v>0.125</v>
      </c>
      <c r="AR8" s="96">
        <f t="shared" si="0"/>
        <v>0.31616666666666665</v>
      </c>
      <c r="AS8" s="96">
        <f t="shared" si="0"/>
        <v>2.7999999999999997E-2</v>
      </c>
      <c r="AT8" s="96">
        <f t="shared" si="0"/>
        <v>1.1126666666666667</v>
      </c>
      <c r="AU8" s="96">
        <f t="shared" si="0"/>
        <v>6.5666666666666665E-2</v>
      </c>
      <c r="AV8" s="96">
        <f t="shared" si="0"/>
        <v>598.83333333333337</v>
      </c>
      <c r="AW8" s="96">
        <f t="shared" si="0"/>
        <v>28.833333333333332</v>
      </c>
      <c r="AX8" s="96">
        <f t="shared" si="0"/>
        <v>23.948333333333334</v>
      </c>
      <c r="AY8" s="96">
        <f t="shared" si="0"/>
        <v>1.05</v>
      </c>
      <c r="AZ8" s="96">
        <f t="shared" si="0"/>
        <v>47.516666666666673</v>
      </c>
      <c r="BA8" s="96">
        <f t="shared" si="0"/>
        <v>2.0166666666666666</v>
      </c>
      <c r="BB8" s="96">
        <f t="shared" si="0"/>
        <v>6.253333333333333</v>
      </c>
      <c r="BC8" s="96">
        <f t="shared" si="0"/>
        <v>0.28166666666666668</v>
      </c>
      <c r="BD8" s="96">
        <f t="shared" si="0"/>
        <v>27.599999999999998</v>
      </c>
      <c r="BE8" s="96">
        <f t="shared" si="0"/>
        <v>1.3833333333333335</v>
      </c>
      <c r="BF8" s="96">
        <f t="shared" si="0"/>
        <v>6.4216666666666669</v>
      </c>
      <c r="BG8" s="96">
        <f t="shared" si="0"/>
        <v>0.41166666666666663</v>
      </c>
      <c r="BH8" s="96">
        <f t="shared" si="0"/>
        <v>1.8308333333333335</v>
      </c>
      <c r="BI8" s="96">
        <f t="shared" si="0"/>
        <v>0.12183333333333334</v>
      </c>
      <c r="BJ8" s="96">
        <f t="shared" ref="BJ8:CO8" si="1">AVERAGE(BJ2:BJ7)</f>
        <v>6.47</v>
      </c>
      <c r="BK8" s="96">
        <f t="shared" si="1"/>
        <v>0.45333333333333331</v>
      </c>
      <c r="BL8" s="96">
        <f t="shared" si="1"/>
        <v>0.96599999999999986</v>
      </c>
      <c r="BM8" s="96">
        <f t="shared" si="1"/>
        <v>6.7499999999999991E-2</v>
      </c>
      <c r="BN8" s="96">
        <f t="shared" si="1"/>
        <v>6.14</v>
      </c>
      <c r="BO8" s="96">
        <f t="shared" si="1"/>
        <v>0.40499999999999997</v>
      </c>
      <c r="BP8" s="96">
        <f t="shared" si="1"/>
        <v>1.2581666666666669</v>
      </c>
      <c r="BQ8" s="96">
        <f t="shared" si="1"/>
        <v>8.1166666666666665E-2</v>
      </c>
      <c r="BR8" s="96">
        <f t="shared" si="1"/>
        <v>3.5566666666666666</v>
      </c>
      <c r="BS8" s="96">
        <f t="shared" si="1"/>
        <v>0.22833333333333336</v>
      </c>
      <c r="BT8" s="96">
        <f t="shared" si="1"/>
        <v>0.505</v>
      </c>
      <c r="BU8" s="96">
        <f t="shared" si="1"/>
        <v>3.7499999999999999E-2</v>
      </c>
      <c r="BV8" s="96">
        <f t="shared" si="1"/>
        <v>3.41</v>
      </c>
      <c r="BW8" s="96">
        <f t="shared" si="1"/>
        <v>0.24</v>
      </c>
      <c r="BX8" s="96">
        <f t="shared" si="1"/>
        <v>0.4945</v>
      </c>
      <c r="BY8" s="96">
        <f t="shared" si="1"/>
        <v>4.2333333333333334E-2</v>
      </c>
      <c r="BZ8" s="96">
        <f t="shared" si="1"/>
        <v>4.5699999999999994</v>
      </c>
      <c r="CA8" s="96">
        <f t="shared" si="1"/>
        <v>0.37666666666666671</v>
      </c>
      <c r="CB8" s="96">
        <f t="shared" si="1"/>
        <v>0.70350000000000001</v>
      </c>
      <c r="CC8" s="96">
        <f t="shared" si="1"/>
        <v>6.4000000000000001E-2</v>
      </c>
      <c r="CD8" s="96">
        <f t="shared" si="1"/>
        <v>0.49933333333333341</v>
      </c>
      <c r="CE8" s="96">
        <f t="shared" si="1"/>
        <v>4.3666666666666659E-2</v>
      </c>
      <c r="CF8" s="96">
        <f t="shared" si="1"/>
        <v>0.20066666666666666</v>
      </c>
      <c r="CG8" s="96">
        <f t="shared" si="1"/>
        <v>1.4E-2</v>
      </c>
      <c r="CH8" s="96">
        <f t="shared" si="1"/>
        <v>9.9683333333333337</v>
      </c>
      <c r="CI8" s="96">
        <f t="shared" si="1"/>
        <v>0.69666666666666677</v>
      </c>
      <c r="CJ8" s="96">
        <f t="shared" si="1"/>
        <v>5.591666666666667E-2</v>
      </c>
      <c r="CK8" s="96">
        <f t="shared" si="1"/>
        <v>5.8500000000000002E-3</v>
      </c>
      <c r="CL8" s="96">
        <f t="shared" si="1"/>
        <v>5.8033333333333346</v>
      </c>
      <c r="CM8" s="96">
        <f t="shared" si="1"/>
        <v>0.3116666666666667</v>
      </c>
      <c r="CN8" s="96">
        <f t="shared" si="1"/>
        <v>1.6953333333333334</v>
      </c>
      <c r="CO8" s="96">
        <f t="shared" si="1"/>
        <v>0.106</v>
      </c>
    </row>
    <row r="9" spans="1:93" s="96" customFormat="1" x14ac:dyDescent="0.3">
      <c r="B9" s="96" t="s">
        <v>270</v>
      </c>
      <c r="D9" s="96">
        <f>_xlfn.STDEV.P(D2:D7)</f>
        <v>0.26373387259803321</v>
      </c>
      <c r="E9" s="96">
        <f t="shared" ref="E9:BJ9" si="2">_xlfn.STDEV.P(E2:E7)</f>
        <v>0.15588457268119868</v>
      </c>
      <c r="F9" s="96">
        <f t="shared" si="2"/>
        <v>0.18484227510682363</v>
      </c>
      <c r="G9" s="96">
        <f t="shared" si="2"/>
        <v>5.6764621219755243E-2</v>
      </c>
      <c r="H9" s="96">
        <f t="shared" si="2"/>
        <v>665.59288524509395</v>
      </c>
      <c r="I9" s="96">
        <f t="shared" si="2"/>
        <v>179.85333531025279</v>
      </c>
      <c r="J9" s="96">
        <f t="shared" si="2"/>
        <v>44.91844461539899</v>
      </c>
      <c r="K9" s="96">
        <f t="shared" si="2"/>
        <v>13.249737942901193</v>
      </c>
      <c r="L9" s="96">
        <f>_xlfn.STDEV.P(L2:L7)</f>
        <v>1.2350494816897912</v>
      </c>
      <c r="M9" s="96">
        <f t="shared" si="2"/>
        <v>0.17804493814764838</v>
      </c>
      <c r="N9" s="96">
        <f t="shared" si="2"/>
        <v>10.792229715041383</v>
      </c>
      <c r="O9" s="96">
        <f t="shared" si="2"/>
        <v>3.9015666369065416</v>
      </c>
      <c r="P9" s="96">
        <f t="shared" si="2"/>
        <v>0.65543878432695757</v>
      </c>
      <c r="Q9" s="96">
        <f t="shared" si="2"/>
        <v>0.12649110640673494</v>
      </c>
      <c r="R9" s="96">
        <f t="shared" si="2"/>
        <v>1.7269111795984842</v>
      </c>
      <c r="S9" s="96">
        <f t="shared" si="2"/>
        <v>0.60827625302982313</v>
      </c>
      <c r="T9" s="96">
        <f t="shared" si="2"/>
        <v>0.76752589532862048</v>
      </c>
      <c r="U9" s="96">
        <f t="shared" si="2"/>
        <v>9.0642153548998267E-2</v>
      </c>
      <c r="V9" s="96">
        <f t="shared" si="2"/>
        <v>0.33623735003053296</v>
      </c>
      <c r="W9" s="96">
        <f t="shared" si="2"/>
        <v>8.1325819325038989E-2</v>
      </c>
      <c r="X9" s="96">
        <f t="shared" si="2"/>
        <v>5.1053621049071731</v>
      </c>
      <c r="Y9" s="96">
        <f t="shared" si="2"/>
        <v>1.7249798710580844</v>
      </c>
      <c r="Z9" s="96">
        <f t="shared" si="2"/>
        <v>1.8640606809388522</v>
      </c>
      <c r="AA9" s="96">
        <f t="shared" si="2"/>
        <v>0.41932485418030552</v>
      </c>
      <c r="AB9" s="96">
        <f t="shared" si="2"/>
        <v>9.2270736904442732</v>
      </c>
      <c r="AC9" s="96">
        <f t="shared" si="2"/>
        <v>2.2110831935702668</v>
      </c>
      <c r="AD9" s="96">
        <f t="shared" si="2"/>
        <v>0.78740078740117947</v>
      </c>
      <c r="AE9" s="96">
        <f t="shared" si="2"/>
        <v>0.41399141161247455</v>
      </c>
      <c r="AF9" s="96">
        <f t="shared" si="2"/>
        <v>6.1546053217624488</v>
      </c>
      <c r="AG9" s="96">
        <f t="shared" si="2"/>
        <v>2.3624963256879146</v>
      </c>
      <c r="AH9" s="96">
        <f t="shared" si="2"/>
        <v>0.44876373392787539</v>
      </c>
      <c r="AI9" s="96">
        <f t="shared" si="2"/>
        <v>0.10838460325259432</v>
      </c>
      <c r="AJ9" s="96">
        <f t="shared" si="2"/>
        <v>17.240134054647665</v>
      </c>
      <c r="AK9" s="96">
        <f t="shared" si="2"/>
        <v>3.4359213546813838</v>
      </c>
      <c r="AL9" s="96">
        <f t="shared" si="2"/>
        <v>2.1063396370639354E-2</v>
      </c>
      <c r="AM9" s="96">
        <f t="shared" si="2"/>
        <v>8.8018306176739069E-3</v>
      </c>
      <c r="AN9" s="96">
        <f t="shared" si="2"/>
        <v>5.1640436890311357E-2</v>
      </c>
      <c r="AO9" s="96">
        <f t="shared" si="2"/>
        <v>5.2505290738701299E-3</v>
      </c>
      <c r="AP9" s="96">
        <f t="shared" si="2"/>
        <v>0.10468205831628137</v>
      </c>
      <c r="AQ9" s="96">
        <f t="shared" si="2"/>
        <v>1.8929694486001011E-2</v>
      </c>
      <c r="AR9" s="96">
        <f t="shared" si="2"/>
        <v>1.5399314559060391E-2</v>
      </c>
      <c r="AS9" s="96">
        <f t="shared" si="2"/>
        <v>5.0662280511902212E-3</v>
      </c>
      <c r="AT9" s="96">
        <f t="shared" si="2"/>
        <v>4.3606829230701409E-2</v>
      </c>
      <c r="AU9" s="96">
        <f t="shared" si="2"/>
        <v>1.2618328820498452E-2</v>
      </c>
      <c r="AV9" s="96">
        <f t="shared" si="2"/>
        <v>8.2949114254195351</v>
      </c>
      <c r="AW9" s="96">
        <f t="shared" si="2"/>
        <v>5.0799168847093901</v>
      </c>
      <c r="AX9" s="96">
        <f t="shared" si="2"/>
        <v>0.19038703270502022</v>
      </c>
      <c r="AY9" s="96">
        <f t="shared" si="2"/>
        <v>0.16842406795546316</v>
      </c>
      <c r="AZ9" s="96">
        <f t="shared" si="2"/>
        <v>1.4993517117593047</v>
      </c>
      <c r="BA9" s="96">
        <f t="shared" si="2"/>
        <v>0.31841621957571359</v>
      </c>
      <c r="BB9" s="96">
        <f t="shared" si="2"/>
        <v>0.12498888839501771</v>
      </c>
      <c r="BC9" s="96">
        <f t="shared" si="2"/>
        <v>5.0138696521637625E-2</v>
      </c>
      <c r="BD9" s="96">
        <f t="shared" si="2"/>
        <v>0.93985814532477863</v>
      </c>
      <c r="BE9" s="96">
        <f t="shared" si="2"/>
        <v>0.23392781412696825</v>
      </c>
      <c r="BF9" s="96">
        <f t="shared" si="2"/>
        <v>0.22430757653028333</v>
      </c>
      <c r="BG9" s="96">
        <f t="shared" si="2"/>
        <v>7.6248861557986117E-2</v>
      </c>
      <c r="BH9" s="96">
        <f t="shared" si="2"/>
        <v>7.3621592545182565E-2</v>
      </c>
      <c r="BI9" s="96">
        <f t="shared" si="2"/>
        <v>1.42643689738531E-2</v>
      </c>
      <c r="BJ9" s="96">
        <f t="shared" si="2"/>
        <v>0.25344295873693828</v>
      </c>
      <c r="BK9" s="96">
        <f t="shared" ref="BK9:CO9" si="3">_xlfn.STDEV.P(BK2:BK7)</f>
        <v>8.7496031656044693E-2</v>
      </c>
      <c r="BL9" s="96">
        <f t="shared" si="3"/>
        <v>2.2030282189144369E-2</v>
      </c>
      <c r="BM9" s="96">
        <f t="shared" si="3"/>
        <v>9.6046863561492987E-3</v>
      </c>
      <c r="BN9" s="96">
        <f t="shared" si="3"/>
        <v>0.13868429375143135</v>
      </c>
      <c r="BO9" s="96">
        <f t="shared" si="3"/>
        <v>5.3150729063673741E-2</v>
      </c>
      <c r="BP9" s="96">
        <f t="shared" si="3"/>
        <v>3.7817177167113969E-2</v>
      </c>
      <c r="BQ9" s="96">
        <f t="shared" si="3"/>
        <v>6.817053778739186E-3</v>
      </c>
      <c r="BR9" s="96">
        <f t="shared" si="3"/>
        <v>0.13792107243718138</v>
      </c>
      <c r="BS9" s="96">
        <f t="shared" si="3"/>
        <v>2.2669117514559078E-2</v>
      </c>
      <c r="BT9" s="96">
        <f t="shared" si="3"/>
        <v>2.9348480937406878E-2</v>
      </c>
      <c r="BU9" s="96">
        <f t="shared" si="3"/>
        <v>8.6746757864487184E-3</v>
      </c>
      <c r="BV9" s="96">
        <f t="shared" si="3"/>
        <v>4.5460605656619524E-2</v>
      </c>
      <c r="BW9" s="96">
        <f t="shared" si="3"/>
        <v>4.320493798938578E-2</v>
      </c>
      <c r="BX9" s="96">
        <f t="shared" si="3"/>
        <v>3.2242570203588512E-2</v>
      </c>
      <c r="BY9" s="96">
        <f t="shared" si="3"/>
        <v>4.1499665326629092E-3</v>
      </c>
      <c r="BZ9" s="96">
        <f t="shared" si="3"/>
        <v>0.30044411571316654</v>
      </c>
      <c r="CA9" s="96">
        <f t="shared" si="3"/>
        <v>4.7140452079102668E-2</v>
      </c>
      <c r="CB9" s="96">
        <f t="shared" si="3"/>
        <v>3.1170231525180107E-2</v>
      </c>
      <c r="CC9" s="96">
        <f t="shared" si="3"/>
        <v>8.0415587212098738E-3</v>
      </c>
      <c r="CD9" s="96">
        <f t="shared" si="3"/>
        <v>2.1576736443576345E-2</v>
      </c>
      <c r="CE9" s="96">
        <f t="shared" si="3"/>
        <v>3.3499585403736301E-3</v>
      </c>
      <c r="CF9" s="96">
        <f t="shared" si="3"/>
        <v>2.3026554718894188E-2</v>
      </c>
      <c r="CG9" s="96">
        <f t="shared" si="3"/>
        <v>1.8257418583505539E-3</v>
      </c>
      <c r="CH9" s="96">
        <f t="shared" si="3"/>
        <v>0.40288197885843524</v>
      </c>
      <c r="CI9" s="96">
        <f t="shared" si="3"/>
        <v>7.4535599249992854E-2</v>
      </c>
      <c r="CJ9" s="96">
        <f t="shared" si="3"/>
        <v>1.4708548157071405E-2</v>
      </c>
      <c r="CK9" s="96">
        <f t="shared" si="3"/>
        <v>8.4212033977731882E-4</v>
      </c>
      <c r="CL9" s="96">
        <f t="shared" si="3"/>
        <v>9.2855921847894235E-2</v>
      </c>
      <c r="CM9" s="96">
        <f>_xlfn.STDEV.P(CM2:CM7)</f>
        <v>3.8042374035044194E-2</v>
      </c>
      <c r="CN9" s="96">
        <f t="shared" si="3"/>
        <v>0.11937987919057194</v>
      </c>
      <c r="CO9" s="96">
        <f t="shared" si="3"/>
        <v>1.1503622617824987E-2</v>
      </c>
    </row>
    <row r="10" spans="1:93" s="60" customFormat="1" x14ac:dyDescent="0.3">
      <c r="A10" s="60">
        <v>65</v>
      </c>
      <c r="B10" s="60" t="s">
        <v>118</v>
      </c>
      <c r="C10" s="60">
        <v>20.795999999999999</v>
      </c>
      <c r="D10" s="60">
        <v>9.1199999999999992</v>
      </c>
      <c r="E10" s="60">
        <v>0.61</v>
      </c>
      <c r="F10" s="60">
        <v>1.92</v>
      </c>
      <c r="G10" s="60">
        <v>0.74</v>
      </c>
      <c r="H10" s="60">
        <v>23100</v>
      </c>
      <c r="I10" s="60">
        <v>960</v>
      </c>
      <c r="J10" s="60">
        <v>1173</v>
      </c>
      <c r="K10" s="60">
        <v>46</v>
      </c>
      <c r="L10" s="60">
        <v>35.380000000000003</v>
      </c>
      <c r="M10" s="60">
        <v>0.86</v>
      </c>
      <c r="N10" s="60">
        <v>420</v>
      </c>
      <c r="O10" s="60">
        <v>17</v>
      </c>
      <c r="P10" s="60">
        <v>17</v>
      </c>
      <c r="Q10" s="60">
        <v>1.2</v>
      </c>
      <c r="R10" s="60">
        <v>39.1</v>
      </c>
      <c r="S10" s="60">
        <v>2</v>
      </c>
      <c r="T10" s="60">
        <v>11.83</v>
      </c>
      <c r="U10" s="60">
        <v>0.82</v>
      </c>
      <c r="V10" s="60">
        <v>17.670000000000002</v>
      </c>
      <c r="W10" s="60">
        <v>0.68</v>
      </c>
      <c r="X10" s="60">
        <v>144.69999999999999</v>
      </c>
      <c r="Y10" s="60">
        <v>5.0999999999999996</v>
      </c>
      <c r="Z10" s="60">
        <v>45.5</v>
      </c>
      <c r="AA10" s="60">
        <v>1.4</v>
      </c>
      <c r="AB10" s="60">
        <v>334.4</v>
      </c>
      <c r="AC10" s="60">
        <v>8.8000000000000007</v>
      </c>
      <c r="AD10" s="60">
        <v>34.4</v>
      </c>
      <c r="AE10" s="60">
        <v>1.1000000000000001</v>
      </c>
      <c r="AF10" s="60">
        <v>181.1</v>
      </c>
      <c r="AG10" s="60">
        <v>5.5</v>
      </c>
      <c r="AH10" s="60">
        <v>12.23</v>
      </c>
      <c r="AI10" s="60">
        <v>0.61</v>
      </c>
      <c r="AJ10" s="60">
        <v>233</v>
      </c>
      <c r="AK10" s="60">
        <v>12</v>
      </c>
      <c r="AL10" s="60">
        <v>0.19</v>
      </c>
      <c r="AM10" s="60">
        <v>0.11</v>
      </c>
      <c r="AN10" s="60">
        <v>0.214</v>
      </c>
      <c r="AO10" s="60">
        <v>2.7E-2</v>
      </c>
      <c r="AP10" s="60">
        <v>2.25</v>
      </c>
      <c r="AQ10" s="60">
        <v>0.16</v>
      </c>
      <c r="AR10" s="60">
        <v>0.36699999999999999</v>
      </c>
      <c r="AS10" s="60">
        <v>0.04</v>
      </c>
      <c r="AT10" s="60">
        <v>1.1279999999999999</v>
      </c>
      <c r="AU10" s="60">
        <v>4.3999999999999997E-2</v>
      </c>
      <c r="AV10" s="60">
        <v>630</v>
      </c>
      <c r="AW10" s="60">
        <v>23</v>
      </c>
      <c r="AX10" s="60">
        <v>24.94</v>
      </c>
      <c r="AY10" s="60">
        <v>0.91</v>
      </c>
      <c r="AZ10" s="60">
        <v>51.8</v>
      </c>
      <c r="BA10" s="60">
        <v>1.8</v>
      </c>
      <c r="BB10" s="60">
        <v>6.68</v>
      </c>
      <c r="BC10" s="60">
        <v>0.28999999999999998</v>
      </c>
      <c r="BD10" s="60">
        <v>28.1</v>
      </c>
      <c r="BE10" s="60">
        <v>1.2</v>
      </c>
      <c r="BF10" s="60">
        <v>6.81</v>
      </c>
      <c r="BG10" s="60">
        <v>0.42</v>
      </c>
      <c r="BH10" s="60">
        <v>2.0699999999999998</v>
      </c>
      <c r="BI10" s="60">
        <v>0.14000000000000001</v>
      </c>
      <c r="BJ10" s="60">
        <v>6.54</v>
      </c>
      <c r="BK10" s="60">
        <v>0.56000000000000005</v>
      </c>
      <c r="BL10" s="60">
        <v>1.0129999999999999</v>
      </c>
      <c r="BM10" s="60">
        <v>7.3999999999999996E-2</v>
      </c>
      <c r="BN10" s="60">
        <v>6.32</v>
      </c>
      <c r="BO10" s="60">
        <v>0.46</v>
      </c>
      <c r="BP10" s="60">
        <v>1.2649999999999999</v>
      </c>
      <c r="BQ10" s="60">
        <v>9.6000000000000002E-2</v>
      </c>
      <c r="BR10" s="60">
        <v>3.59</v>
      </c>
      <c r="BS10" s="60">
        <v>0.28000000000000003</v>
      </c>
      <c r="BT10" s="60">
        <v>0.46100000000000002</v>
      </c>
      <c r="BU10" s="60">
        <v>4.7E-2</v>
      </c>
      <c r="BV10" s="60">
        <v>3.5</v>
      </c>
      <c r="BW10" s="60">
        <v>0.31</v>
      </c>
      <c r="BX10" s="60">
        <v>0.50800000000000001</v>
      </c>
      <c r="BY10" s="60">
        <v>6.8000000000000005E-2</v>
      </c>
      <c r="BZ10" s="60">
        <v>5.15</v>
      </c>
      <c r="CA10" s="60">
        <v>0.47</v>
      </c>
      <c r="CB10" s="60">
        <v>0.73499999999999999</v>
      </c>
      <c r="CC10" s="60">
        <v>7.8E-2</v>
      </c>
      <c r="CD10" s="60">
        <v>0.57399999999999995</v>
      </c>
      <c r="CE10" s="60">
        <v>7.3999999999999996E-2</v>
      </c>
      <c r="CF10" s="60">
        <v>0.18</v>
      </c>
      <c r="CG10" s="60">
        <v>1.2999999999999999E-2</v>
      </c>
      <c r="CH10" s="60">
        <v>9.24</v>
      </c>
      <c r="CI10" s="60">
        <v>0.7</v>
      </c>
      <c r="CJ10" s="60">
        <v>7.1099999999999997E-2</v>
      </c>
      <c r="CK10" s="60">
        <v>8.8000000000000005E-3</v>
      </c>
      <c r="CL10" s="60">
        <v>6.06</v>
      </c>
      <c r="CM10" s="60">
        <v>0.31</v>
      </c>
      <c r="CN10" s="60">
        <v>1.74</v>
      </c>
      <c r="CO10" s="60">
        <v>0.14000000000000001</v>
      </c>
    </row>
    <row r="11" spans="1:93" s="60" customFormat="1" x14ac:dyDescent="0.3">
      <c r="A11" s="60">
        <v>65</v>
      </c>
      <c r="B11" s="60" t="s">
        <v>118</v>
      </c>
      <c r="C11" s="60">
        <v>20.492999999999999</v>
      </c>
      <c r="D11" s="60">
        <v>8.44</v>
      </c>
      <c r="E11" s="60">
        <v>0.5</v>
      </c>
      <c r="F11" s="60">
        <v>2.13</v>
      </c>
      <c r="G11" s="60">
        <v>0.56999999999999995</v>
      </c>
      <c r="H11" s="60">
        <v>22920</v>
      </c>
      <c r="I11" s="60">
        <v>790</v>
      </c>
      <c r="J11" s="60">
        <v>1110</v>
      </c>
      <c r="K11" s="60">
        <v>34</v>
      </c>
      <c r="L11" s="60">
        <v>33.6</v>
      </c>
      <c r="M11" s="60">
        <v>1.2</v>
      </c>
      <c r="N11" s="60">
        <v>393</v>
      </c>
      <c r="O11" s="60">
        <v>13</v>
      </c>
      <c r="P11" s="60">
        <v>16.7</v>
      </c>
      <c r="Q11" s="60">
        <v>0.94</v>
      </c>
      <c r="R11" s="60">
        <v>37.4</v>
      </c>
      <c r="S11" s="60">
        <v>1.4</v>
      </c>
      <c r="T11" s="60">
        <v>12.04</v>
      </c>
      <c r="U11" s="60">
        <v>0.88</v>
      </c>
      <c r="V11" s="60">
        <v>17.18</v>
      </c>
      <c r="W11" s="60">
        <v>0.63</v>
      </c>
      <c r="X11" s="60">
        <v>146.6</v>
      </c>
      <c r="Y11" s="60">
        <v>6.1</v>
      </c>
      <c r="Z11" s="60">
        <v>44.3</v>
      </c>
      <c r="AA11" s="60">
        <v>1.6</v>
      </c>
      <c r="AB11" s="60">
        <v>327</v>
      </c>
      <c r="AC11" s="60">
        <v>10</v>
      </c>
      <c r="AD11" s="60">
        <v>33</v>
      </c>
      <c r="AE11" s="60">
        <v>1.4</v>
      </c>
      <c r="AF11" s="60">
        <v>173.1</v>
      </c>
      <c r="AG11" s="60">
        <v>6.8</v>
      </c>
      <c r="AH11" s="60">
        <v>11.6</v>
      </c>
      <c r="AI11" s="60">
        <v>0.63</v>
      </c>
      <c r="AJ11" s="60">
        <v>215.7</v>
      </c>
      <c r="AK11" s="60">
        <v>9.5</v>
      </c>
      <c r="AL11" s="60">
        <v>0.16</v>
      </c>
      <c r="AM11" s="60">
        <v>9.2999999999999999E-2</v>
      </c>
      <c r="AN11" s="60">
        <v>0.214</v>
      </c>
      <c r="AO11" s="60">
        <v>2.7E-2</v>
      </c>
      <c r="AP11" s="60">
        <v>1.9119999999999999</v>
      </c>
      <c r="AQ11" s="60">
        <v>9.9000000000000005E-2</v>
      </c>
      <c r="AR11" s="60">
        <v>0.32400000000000001</v>
      </c>
      <c r="AS11" s="60">
        <v>4.2000000000000003E-2</v>
      </c>
      <c r="AT11" s="60">
        <v>1.0629999999999999</v>
      </c>
      <c r="AU11" s="60">
        <v>4.8000000000000001E-2</v>
      </c>
      <c r="AV11" s="60">
        <v>616</v>
      </c>
      <c r="AW11" s="60">
        <v>22</v>
      </c>
      <c r="AX11" s="60">
        <v>24.14</v>
      </c>
      <c r="AY11" s="60">
        <v>0.81</v>
      </c>
      <c r="AZ11" s="60">
        <v>49</v>
      </c>
      <c r="BA11" s="60">
        <v>1.3</v>
      </c>
      <c r="BB11" s="60">
        <v>6.35</v>
      </c>
      <c r="BC11" s="60">
        <v>0.25</v>
      </c>
      <c r="BD11" s="60">
        <v>27.8</v>
      </c>
      <c r="BE11" s="60">
        <v>1.5</v>
      </c>
      <c r="BF11" s="60">
        <v>6.23</v>
      </c>
      <c r="BG11" s="60">
        <v>0.49</v>
      </c>
      <c r="BH11" s="60">
        <v>1.82</v>
      </c>
      <c r="BI11" s="60">
        <v>0.17</v>
      </c>
      <c r="BJ11" s="60">
        <v>6.7</v>
      </c>
      <c r="BK11" s="60">
        <v>0.62</v>
      </c>
      <c r="BL11" s="60">
        <v>1.0660000000000001</v>
      </c>
      <c r="BM11" s="60">
        <v>8.5000000000000006E-2</v>
      </c>
      <c r="BN11" s="60">
        <v>6.4</v>
      </c>
      <c r="BO11" s="60">
        <v>0.27</v>
      </c>
      <c r="BP11" s="60">
        <v>1.268</v>
      </c>
      <c r="BQ11" s="60">
        <v>6.8000000000000005E-2</v>
      </c>
      <c r="BR11" s="60">
        <v>3.49</v>
      </c>
      <c r="BS11" s="60">
        <v>0.28999999999999998</v>
      </c>
      <c r="BT11" s="60">
        <v>0.46899999999999997</v>
      </c>
      <c r="BU11" s="60">
        <v>4.2000000000000003E-2</v>
      </c>
      <c r="BV11" s="60">
        <v>3.45</v>
      </c>
      <c r="BW11" s="60">
        <v>0.27</v>
      </c>
      <c r="BX11" s="60">
        <v>0.504</v>
      </c>
      <c r="BY11" s="60">
        <v>0.05</v>
      </c>
      <c r="BZ11" s="60">
        <v>4.5999999999999996</v>
      </c>
      <c r="CA11" s="60">
        <v>0.44</v>
      </c>
      <c r="CB11" s="60">
        <v>0.70799999999999996</v>
      </c>
      <c r="CC11" s="60">
        <v>7.3999999999999996E-2</v>
      </c>
      <c r="CD11" s="60">
        <v>0.56399999999999995</v>
      </c>
      <c r="CE11" s="60">
        <v>5.3999999999999999E-2</v>
      </c>
      <c r="CF11" s="60">
        <v>0.17899999999999999</v>
      </c>
      <c r="CG11" s="60">
        <v>1.4999999999999999E-2</v>
      </c>
      <c r="CH11" s="60">
        <v>9.1300000000000008</v>
      </c>
      <c r="CI11" s="60">
        <v>0.54</v>
      </c>
      <c r="CJ11" s="60">
        <v>7.4800000000000005E-2</v>
      </c>
      <c r="CK11" s="60">
        <v>8.8000000000000005E-3</v>
      </c>
      <c r="CL11" s="60">
        <v>5.73</v>
      </c>
      <c r="CM11" s="60">
        <v>0.34</v>
      </c>
      <c r="CN11" s="60">
        <v>1.7090000000000001</v>
      </c>
      <c r="CO11" s="60">
        <v>8.5000000000000006E-2</v>
      </c>
    </row>
    <row r="12" spans="1:93" s="60" customFormat="1" x14ac:dyDescent="0.3">
      <c r="A12" s="60">
        <v>65</v>
      </c>
      <c r="B12" s="60" t="s">
        <v>118</v>
      </c>
      <c r="C12" s="60">
        <v>20.332000000000001</v>
      </c>
      <c r="D12" s="60">
        <v>9.7899999999999991</v>
      </c>
      <c r="E12" s="60">
        <v>0.64</v>
      </c>
      <c r="F12" s="60">
        <v>1.96</v>
      </c>
      <c r="G12" s="60">
        <v>0.65</v>
      </c>
      <c r="H12" s="97">
        <v>23900</v>
      </c>
      <c r="I12" s="97">
        <v>1200</v>
      </c>
      <c r="J12" s="60">
        <v>1271</v>
      </c>
      <c r="K12" s="60">
        <v>41</v>
      </c>
      <c r="L12" s="60">
        <v>33.799999999999997</v>
      </c>
      <c r="M12" s="60">
        <v>1.2</v>
      </c>
      <c r="N12" s="60">
        <v>425</v>
      </c>
      <c r="O12" s="60">
        <v>20</v>
      </c>
      <c r="P12" s="60">
        <v>15.7</v>
      </c>
      <c r="Q12" s="60">
        <v>1.2</v>
      </c>
      <c r="R12" s="60">
        <v>39.1</v>
      </c>
      <c r="S12" s="60">
        <v>2.1</v>
      </c>
      <c r="T12" s="60">
        <v>12</v>
      </c>
      <c r="U12" s="60">
        <v>1</v>
      </c>
      <c r="V12" s="60">
        <v>18.23</v>
      </c>
      <c r="W12" s="60">
        <v>0.74</v>
      </c>
      <c r="X12" s="60">
        <v>150.69999999999999</v>
      </c>
      <c r="Y12" s="60">
        <v>5.7</v>
      </c>
      <c r="Z12" s="60">
        <v>49.8</v>
      </c>
      <c r="AA12" s="60">
        <v>2</v>
      </c>
      <c r="AB12" s="60">
        <v>330</v>
      </c>
      <c r="AC12" s="60">
        <v>13</v>
      </c>
      <c r="AD12" s="60">
        <v>33.700000000000003</v>
      </c>
      <c r="AE12" s="60">
        <v>1.6</v>
      </c>
      <c r="AF12" s="60">
        <v>180</v>
      </c>
      <c r="AG12" s="60">
        <v>9.1999999999999993</v>
      </c>
      <c r="AH12" s="60">
        <v>12.59</v>
      </c>
      <c r="AI12" s="60">
        <v>0.73</v>
      </c>
      <c r="AJ12" s="60">
        <v>259</v>
      </c>
      <c r="AK12" s="60">
        <v>13</v>
      </c>
      <c r="AL12" s="60">
        <v>0.15</v>
      </c>
      <c r="AM12" s="60">
        <v>0.14000000000000001</v>
      </c>
      <c r="AN12" s="60">
        <v>0.111</v>
      </c>
      <c r="AO12" s="60">
        <v>2.1999999999999999E-2</v>
      </c>
      <c r="AP12" s="60">
        <v>1.88</v>
      </c>
      <c r="AQ12" s="60">
        <v>0.12</v>
      </c>
      <c r="AR12" s="60">
        <v>0.28000000000000003</v>
      </c>
      <c r="AS12" s="60">
        <v>2.7E-2</v>
      </c>
      <c r="AT12" s="60">
        <v>1.171</v>
      </c>
      <c r="AU12" s="60">
        <v>6.6000000000000003E-2</v>
      </c>
      <c r="AV12" s="60">
        <v>655</v>
      </c>
      <c r="AW12" s="60">
        <v>30</v>
      </c>
      <c r="AX12" s="60">
        <v>26</v>
      </c>
      <c r="AY12" s="60">
        <v>1.1000000000000001</v>
      </c>
      <c r="AZ12" s="60">
        <v>53.2</v>
      </c>
      <c r="BA12" s="60">
        <v>2.1</v>
      </c>
      <c r="BB12" s="60">
        <v>6.73</v>
      </c>
      <c r="BC12" s="60">
        <v>0.37</v>
      </c>
      <c r="BD12" s="60">
        <v>28.3</v>
      </c>
      <c r="BE12" s="60">
        <v>1.1000000000000001</v>
      </c>
      <c r="BF12" s="60">
        <v>6.38</v>
      </c>
      <c r="BG12" s="60">
        <v>0.5</v>
      </c>
      <c r="BH12" s="60">
        <v>1.88</v>
      </c>
      <c r="BI12" s="60">
        <v>0.12</v>
      </c>
      <c r="BJ12" s="60">
        <v>6.37</v>
      </c>
      <c r="BK12" s="60">
        <v>0.48</v>
      </c>
      <c r="BL12" s="60">
        <v>1.0469999999999999</v>
      </c>
      <c r="BM12" s="60">
        <v>7.9000000000000001E-2</v>
      </c>
      <c r="BN12" s="60">
        <v>6.44</v>
      </c>
      <c r="BO12" s="60">
        <v>0.43</v>
      </c>
      <c r="BP12" s="60">
        <v>1.2669999999999999</v>
      </c>
      <c r="BQ12" s="60">
        <v>8.6999999999999994E-2</v>
      </c>
      <c r="BR12" s="60">
        <v>3.81</v>
      </c>
      <c r="BS12" s="60">
        <v>0.33</v>
      </c>
      <c r="BT12" s="60">
        <v>0.432</v>
      </c>
      <c r="BU12" s="60">
        <v>3.9E-2</v>
      </c>
      <c r="BV12" s="60">
        <v>3.47</v>
      </c>
      <c r="BW12" s="60">
        <v>0.32</v>
      </c>
      <c r="BX12" s="60">
        <v>0.44600000000000001</v>
      </c>
      <c r="BY12" s="60">
        <v>5.7000000000000002E-2</v>
      </c>
      <c r="BZ12" s="60">
        <v>4.9400000000000004</v>
      </c>
      <c r="CA12" s="60">
        <v>0.57999999999999996</v>
      </c>
      <c r="CB12" s="60">
        <v>0.82099999999999995</v>
      </c>
      <c r="CC12" s="60">
        <v>7.9000000000000001E-2</v>
      </c>
      <c r="CD12" s="60">
        <v>0.56499999999999995</v>
      </c>
      <c r="CE12" s="60">
        <v>5.1999999999999998E-2</v>
      </c>
      <c r="CF12" s="60">
        <v>0.222</v>
      </c>
      <c r="CG12" s="60">
        <v>1.7999999999999999E-2</v>
      </c>
      <c r="CH12" s="60">
        <v>10.050000000000001</v>
      </c>
      <c r="CI12" s="60">
        <v>0.57999999999999996</v>
      </c>
      <c r="CJ12" s="60">
        <v>4.99E-2</v>
      </c>
      <c r="CK12" s="60">
        <v>7.6E-3</v>
      </c>
      <c r="CL12" s="60">
        <v>6.09</v>
      </c>
      <c r="CM12" s="60">
        <v>0.32</v>
      </c>
      <c r="CN12" s="60">
        <v>1.58</v>
      </c>
      <c r="CO12" s="60">
        <v>0.1</v>
      </c>
    </row>
    <row r="13" spans="1:93" s="60" customFormat="1" x14ac:dyDescent="0.3">
      <c r="A13" s="60">
        <v>65</v>
      </c>
      <c r="B13" s="60" t="s">
        <v>118</v>
      </c>
      <c r="C13" s="60">
        <v>17.794</v>
      </c>
      <c r="D13" s="60">
        <v>9.9700000000000006</v>
      </c>
      <c r="E13" s="60">
        <v>0.66</v>
      </c>
      <c r="F13" s="60">
        <v>1.51</v>
      </c>
      <c r="G13" s="60">
        <v>0.73</v>
      </c>
      <c r="H13" s="60">
        <v>23350</v>
      </c>
      <c r="I13" s="60">
        <v>870</v>
      </c>
      <c r="J13" s="60">
        <v>1189</v>
      </c>
      <c r="K13" s="60">
        <v>57</v>
      </c>
      <c r="L13" s="60">
        <v>34.799999999999997</v>
      </c>
      <c r="M13" s="60">
        <v>1.3</v>
      </c>
      <c r="N13" s="60">
        <v>431</v>
      </c>
      <c r="O13" s="60">
        <v>21</v>
      </c>
      <c r="P13" s="60">
        <v>14.8</v>
      </c>
      <c r="Q13" s="60">
        <v>1.1000000000000001</v>
      </c>
      <c r="R13" s="60">
        <v>38.700000000000003</v>
      </c>
      <c r="S13" s="60">
        <v>1.8</v>
      </c>
      <c r="T13" s="60">
        <v>11.83</v>
      </c>
      <c r="U13" s="60">
        <v>0.74</v>
      </c>
      <c r="V13" s="60">
        <v>18.43</v>
      </c>
      <c r="W13" s="60">
        <v>0.83</v>
      </c>
      <c r="X13" s="60">
        <v>145</v>
      </c>
      <c r="Y13" s="60">
        <v>6</v>
      </c>
      <c r="Z13" s="60">
        <v>45.9</v>
      </c>
      <c r="AA13" s="60">
        <v>1.6</v>
      </c>
      <c r="AB13" s="60">
        <v>333</v>
      </c>
      <c r="AC13" s="60">
        <v>15</v>
      </c>
      <c r="AD13" s="60">
        <v>34.299999999999997</v>
      </c>
      <c r="AE13" s="60">
        <v>1.3</v>
      </c>
      <c r="AF13" s="60">
        <v>172.6</v>
      </c>
      <c r="AG13" s="60">
        <v>7.2</v>
      </c>
      <c r="AH13" s="60">
        <v>12.4</v>
      </c>
      <c r="AI13" s="60">
        <v>0.54</v>
      </c>
      <c r="AJ13" s="60">
        <v>250</v>
      </c>
      <c r="AK13" s="60">
        <v>11</v>
      </c>
      <c r="AL13" s="60">
        <v>5.5E-2</v>
      </c>
      <c r="AM13" s="60">
        <v>6.6000000000000003E-2</v>
      </c>
      <c r="AN13" s="60">
        <v>0.158</v>
      </c>
      <c r="AO13" s="60">
        <v>2.5999999999999999E-2</v>
      </c>
      <c r="AP13" s="60">
        <v>1.208</v>
      </c>
      <c r="AQ13" s="60">
        <v>7.0000000000000007E-2</v>
      </c>
      <c r="AR13" s="60">
        <v>0.29099999999999998</v>
      </c>
      <c r="AS13" s="60">
        <v>4.2000000000000003E-2</v>
      </c>
      <c r="AT13" s="60">
        <v>1.1639999999999999</v>
      </c>
      <c r="AU13" s="60">
        <v>6.3E-2</v>
      </c>
      <c r="AV13" s="60">
        <v>645</v>
      </c>
      <c r="AW13" s="60">
        <v>29</v>
      </c>
      <c r="AX13" s="60">
        <v>24.8</v>
      </c>
      <c r="AY13" s="60">
        <v>1.1000000000000001</v>
      </c>
      <c r="AZ13" s="60">
        <v>51</v>
      </c>
      <c r="BA13" s="60">
        <v>1.7</v>
      </c>
      <c r="BB13" s="60">
        <v>6.62</v>
      </c>
      <c r="BC13" s="60">
        <v>0.37</v>
      </c>
      <c r="BD13" s="60">
        <v>28.2</v>
      </c>
      <c r="BE13" s="60">
        <v>1.4</v>
      </c>
      <c r="BF13" s="60">
        <v>6.52</v>
      </c>
      <c r="BG13" s="60">
        <v>0.56000000000000005</v>
      </c>
      <c r="BH13" s="60">
        <v>1.95</v>
      </c>
      <c r="BI13" s="60">
        <v>0.13</v>
      </c>
      <c r="BJ13" s="60">
        <v>6.49</v>
      </c>
      <c r="BK13" s="60">
        <v>0.47</v>
      </c>
      <c r="BL13" s="60">
        <v>1.0269999999999999</v>
      </c>
      <c r="BM13" s="60">
        <v>6.0999999999999999E-2</v>
      </c>
      <c r="BN13" s="60">
        <v>6.34</v>
      </c>
      <c r="BO13" s="60">
        <v>0.32</v>
      </c>
      <c r="BP13" s="60">
        <v>1.24</v>
      </c>
      <c r="BQ13" s="60">
        <v>9.4E-2</v>
      </c>
      <c r="BR13" s="60">
        <v>3.65</v>
      </c>
      <c r="BS13" s="60">
        <v>0.26</v>
      </c>
      <c r="BT13" s="60">
        <v>0.54700000000000004</v>
      </c>
      <c r="BU13" s="60">
        <v>0.06</v>
      </c>
      <c r="BV13" s="60">
        <v>3.54</v>
      </c>
      <c r="BW13" s="60">
        <v>0.25</v>
      </c>
      <c r="BX13" s="60">
        <v>0.52500000000000002</v>
      </c>
      <c r="BY13" s="60">
        <v>6.0999999999999999E-2</v>
      </c>
      <c r="BZ13" s="60">
        <v>4.57</v>
      </c>
      <c r="CA13" s="60">
        <v>0.45</v>
      </c>
      <c r="CB13" s="60">
        <v>0.76600000000000001</v>
      </c>
      <c r="CC13" s="60">
        <v>9.9000000000000005E-2</v>
      </c>
      <c r="CD13" s="60">
        <v>0.51600000000000001</v>
      </c>
      <c r="CE13" s="60">
        <v>7.0999999999999994E-2</v>
      </c>
      <c r="CF13" s="60">
        <v>0.20200000000000001</v>
      </c>
      <c r="CG13" s="60">
        <v>1.9E-2</v>
      </c>
      <c r="CH13" s="60">
        <v>9.83</v>
      </c>
      <c r="CI13" s="60">
        <v>0.4</v>
      </c>
      <c r="CJ13" s="60">
        <v>5.7000000000000002E-2</v>
      </c>
      <c r="CK13" s="60">
        <v>0.01</v>
      </c>
      <c r="CL13" s="60">
        <v>5.93</v>
      </c>
      <c r="CM13" s="60">
        <v>0.36</v>
      </c>
      <c r="CN13" s="60">
        <v>1.27</v>
      </c>
      <c r="CO13" s="60">
        <v>0.13</v>
      </c>
    </row>
    <row r="14" spans="1:93" s="60" customFormat="1" x14ac:dyDescent="0.3">
      <c r="A14" s="60">
        <v>65</v>
      </c>
      <c r="B14" s="60" t="s">
        <v>118</v>
      </c>
      <c r="C14" s="60">
        <v>18.683</v>
      </c>
      <c r="D14" s="60">
        <v>9.85</v>
      </c>
      <c r="E14" s="60">
        <v>0.63</v>
      </c>
      <c r="F14" s="60">
        <v>1.72</v>
      </c>
      <c r="G14" s="60">
        <v>0.68</v>
      </c>
      <c r="H14" s="97">
        <v>24900</v>
      </c>
      <c r="I14" s="97">
        <v>1100</v>
      </c>
      <c r="J14" s="60">
        <v>1213</v>
      </c>
      <c r="K14" s="60">
        <v>39</v>
      </c>
      <c r="L14" s="60">
        <v>36.4</v>
      </c>
      <c r="M14" s="60">
        <v>1.3</v>
      </c>
      <c r="N14" s="60">
        <v>433</v>
      </c>
      <c r="O14" s="60">
        <v>14</v>
      </c>
      <c r="P14" s="60">
        <v>15.6</v>
      </c>
      <c r="Q14" s="60">
        <v>1.4</v>
      </c>
      <c r="R14" s="60">
        <v>38.200000000000003</v>
      </c>
      <c r="S14" s="60">
        <v>1.2</v>
      </c>
      <c r="T14" s="60">
        <v>12.63</v>
      </c>
      <c r="U14" s="60">
        <v>0.91</v>
      </c>
      <c r="V14" s="60">
        <v>18.29</v>
      </c>
      <c r="W14" s="60">
        <v>0.63</v>
      </c>
      <c r="X14" s="60">
        <v>147</v>
      </c>
      <c r="Y14" s="60">
        <v>6.7</v>
      </c>
      <c r="Z14" s="60">
        <v>47.6</v>
      </c>
      <c r="AA14" s="60">
        <v>1.9</v>
      </c>
      <c r="AB14" s="60">
        <v>334.1</v>
      </c>
      <c r="AC14" s="60">
        <v>9.1999999999999993</v>
      </c>
      <c r="AD14" s="60">
        <v>34.799999999999997</v>
      </c>
      <c r="AE14" s="60">
        <v>1.3</v>
      </c>
      <c r="AF14" s="60">
        <v>181.4</v>
      </c>
      <c r="AG14" s="60">
        <v>8.1</v>
      </c>
      <c r="AH14" s="60">
        <v>12.5</v>
      </c>
      <c r="AI14" s="60">
        <v>0.63</v>
      </c>
      <c r="AJ14" s="60">
        <v>261</v>
      </c>
      <c r="AK14" s="60">
        <v>10</v>
      </c>
      <c r="AL14" s="60">
        <v>0.21</v>
      </c>
      <c r="AM14" s="60">
        <v>0.15</v>
      </c>
      <c r="AN14" s="60">
        <v>0.13200000000000001</v>
      </c>
      <c r="AO14" s="60">
        <v>0.03</v>
      </c>
      <c r="AP14" s="60">
        <v>1.2310000000000001</v>
      </c>
      <c r="AQ14" s="60">
        <v>7.2999999999999995E-2</v>
      </c>
      <c r="AR14" s="60">
        <v>0.30099999999999999</v>
      </c>
      <c r="AS14" s="60">
        <v>0.03</v>
      </c>
      <c r="AT14" s="60">
        <v>1.1890000000000001</v>
      </c>
      <c r="AU14" s="60">
        <v>6.3E-2</v>
      </c>
      <c r="AV14" s="60">
        <v>661</v>
      </c>
      <c r="AW14" s="60">
        <v>29</v>
      </c>
      <c r="AX14" s="60">
        <v>25.51</v>
      </c>
      <c r="AY14" s="60">
        <v>0.79</v>
      </c>
      <c r="AZ14" s="60">
        <v>52.1</v>
      </c>
      <c r="BA14" s="60">
        <v>2</v>
      </c>
      <c r="BB14" s="60">
        <v>6.83</v>
      </c>
      <c r="BC14" s="60">
        <v>0.35</v>
      </c>
      <c r="BD14" s="60">
        <v>29.6</v>
      </c>
      <c r="BE14" s="60">
        <v>1.8</v>
      </c>
      <c r="BF14" s="60">
        <v>6.48</v>
      </c>
      <c r="BG14" s="60">
        <v>0.54</v>
      </c>
      <c r="BH14" s="60">
        <v>1.99</v>
      </c>
      <c r="BI14" s="60">
        <v>0.15</v>
      </c>
      <c r="BJ14" s="60">
        <v>6.31</v>
      </c>
      <c r="BK14" s="60">
        <v>0.61</v>
      </c>
      <c r="BL14" s="60">
        <v>1.0169999999999999</v>
      </c>
      <c r="BM14" s="60">
        <v>6.0999999999999999E-2</v>
      </c>
      <c r="BN14" s="60">
        <v>6.03</v>
      </c>
      <c r="BO14" s="60">
        <v>0.37</v>
      </c>
      <c r="BP14" s="60">
        <v>1.35</v>
      </c>
      <c r="BQ14" s="60">
        <v>0.11</v>
      </c>
      <c r="BR14" s="60">
        <v>3.93</v>
      </c>
      <c r="BS14" s="60">
        <v>0.3</v>
      </c>
      <c r="BT14" s="60">
        <v>0.58499999999999996</v>
      </c>
      <c r="BU14" s="60">
        <v>5.8999999999999997E-2</v>
      </c>
      <c r="BV14" s="60">
        <v>3.44</v>
      </c>
      <c r="BW14" s="60">
        <v>0.28000000000000003</v>
      </c>
      <c r="BX14" s="60">
        <v>0.52800000000000002</v>
      </c>
      <c r="BY14" s="60">
        <v>5.1999999999999998E-2</v>
      </c>
      <c r="BZ14" s="60">
        <v>4.7699999999999996</v>
      </c>
      <c r="CA14" s="60">
        <v>0.39</v>
      </c>
      <c r="CB14" s="60">
        <v>0.752</v>
      </c>
      <c r="CC14" s="60">
        <v>8.3000000000000004E-2</v>
      </c>
      <c r="CD14" s="60">
        <v>0.56200000000000006</v>
      </c>
      <c r="CE14" s="60">
        <v>5.8000000000000003E-2</v>
      </c>
      <c r="CF14" s="60">
        <v>0.26400000000000001</v>
      </c>
      <c r="CG14" s="60">
        <v>2.5000000000000001E-2</v>
      </c>
      <c r="CH14" s="60">
        <v>10.01</v>
      </c>
      <c r="CI14" s="60">
        <v>0.61</v>
      </c>
      <c r="CJ14" s="60">
        <v>4.2999999999999997E-2</v>
      </c>
      <c r="CK14" s="60">
        <v>1.2E-2</v>
      </c>
      <c r="CL14" s="60">
        <v>6.01</v>
      </c>
      <c r="CM14" s="60">
        <v>0.28000000000000003</v>
      </c>
      <c r="CN14" s="60">
        <v>1.39</v>
      </c>
      <c r="CO14" s="60">
        <v>0.14000000000000001</v>
      </c>
    </row>
    <row r="15" spans="1:93" s="96" customFormat="1" x14ac:dyDescent="0.3">
      <c r="B15" s="96" t="s">
        <v>269</v>
      </c>
      <c r="D15" s="96">
        <f t="shared" ref="D15:BI15" si="4">AVERAGE(D10:D14)</f>
        <v>9.4340000000000011</v>
      </c>
      <c r="E15" s="96">
        <f t="shared" si="4"/>
        <v>0.60799999999999998</v>
      </c>
      <c r="F15" s="96">
        <f t="shared" si="4"/>
        <v>1.8480000000000001</v>
      </c>
      <c r="G15" s="96">
        <f t="shared" si="4"/>
        <v>0.67400000000000004</v>
      </c>
      <c r="H15" s="96">
        <f>AVERAGE(H10:H14)</f>
        <v>23634</v>
      </c>
      <c r="I15" s="96">
        <f>AVERAGE(I10:I14)</f>
        <v>984</v>
      </c>
      <c r="J15" s="96">
        <f>AVERAGE(J10:J14)</f>
        <v>1191.2</v>
      </c>
      <c r="K15" s="96">
        <f>AVERAGE(K10:K14)</f>
        <v>43.4</v>
      </c>
      <c r="L15" s="96">
        <f t="shared" si="4"/>
        <v>34.795999999999999</v>
      </c>
      <c r="M15" s="96">
        <f t="shared" si="4"/>
        <v>1.1719999999999999</v>
      </c>
      <c r="N15" s="96">
        <f t="shared" si="4"/>
        <v>420.4</v>
      </c>
      <c r="O15" s="96">
        <f t="shared" si="4"/>
        <v>17</v>
      </c>
      <c r="P15" s="96">
        <f t="shared" si="4"/>
        <v>15.959999999999999</v>
      </c>
      <c r="Q15" s="96">
        <f t="shared" si="4"/>
        <v>1.1679999999999999</v>
      </c>
      <c r="R15" s="96">
        <f t="shared" si="4"/>
        <v>38.5</v>
      </c>
      <c r="S15" s="96">
        <f t="shared" si="4"/>
        <v>1.7</v>
      </c>
      <c r="T15" s="96">
        <f t="shared" si="4"/>
        <v>12.065999999999999</v>
      </c>
      <c r="U15" s="96">
        <f t="shared" si="4"/>
        <v>0.87000000000000011</v>
      </c>
      <c r="V15" s="96">
        <f t="shared" si="4"/>
        <v>17.959999999999997</v>
      </c>
      <c r="W15" s="96">
        <f t="shared" si="4"/>
        <v>0.70199999999999996</v>
      </c>
      <c r="X15" s="96">
        <f t="shared" si="4"/>
        <v>146.80000000000001</v>
      </c>
      <c r="Y15" s="96">
        <f t="shared" si="4"/>
        <v>5.92</v>
      </c>
      <c r="Z15" s="96">
        <f t="shared" si="4"/>
        <v>46.62</v>
      </c>
      <c r="AA15" s="96">
        <f t="shared" si="4"/>
        <v>1.7</v>
      </c>
      <c r="AB15" s="96">
        <f t="shared" si="4"/>
        <v>331.7</v>
      </c>
      <c r="AC15" s="96">
        <f t="shared" si="4"/>
        <v>11.2</v>
      </c>
      <c r="AD15" s="96">
        <f t="shared" si="4"/>
        <v>34.04</v>
      </c>
      <c r="AE15" s="96">
        <f t="shared" si="4"/>
        <v>1.3399999999999999</v>
      </c>
      <c r="AF15" s="96">
        <f t="shared" si="4"/>
        <v>177.64000000000001</v>
      </c>
      <c r="AG15" s="96">
        <f t="shared" si="4"/>
        <v>7.3599999999999994</v>
      </c>
      <c r="AH15" s="96">
        <f t="shared" si="4"/>
        <v>12.263999999999999</v>
      </c>
      <c r="AI15" s="96">
        <f t="shared" si="4"/>
        <v>0.62799999999999989</v>
      </c>
      <c r="AJ15" s="96">
        <f t="shared" si="4"/>
        <v>243.74</v>
      </c>
      <c r="AK15" s="96">
        <f t="shared" si="4"/>
        <v>11.1</v>
      </c>
      <c r="AL15" s="96">
        <f t="shared" si="4"/>
        <v>0.153</v>
      </c>
      <c r="AM15" s="96">
        <f t="shared" si="4"/>
        <v>0.11180000000000001</v>
      </c>
      <c r="AN15" s="96">
        <f t="shared" si="4"/>
        <v>0.1658</v>
      </c>
      <c r="AO15" s="96">
        <f t="shared" si="4"/>
        <v>2.64E-2</v>
      </c>
      <c r="AP15" s="96">
        <f t="shared" si="4"/>
        <v>1.6961999999999999</v>
      </c>
      <c r="AQ15" s="96">
        <f t="shared" si="4"/>
        <v>0.10440000000000001</v>
      </c>
      <c r="AR15" s="96">
        <f t="shared" si="4"/>
        <v>0.31259999999999999</v>
      </c>
      <c r="AS15" s="96">
        <f t="shared" si="4"/>
        <v>3.6199999999999996E-2</v>
      </c>
      <c r="AT15" s="96">
        <f t="shared" si="4"/>
        <v>1.143</v>
      </c>
      <c r="AU15" s="96">
        <f t="shared" si="4"/>
        <v>5.6800000000000003E-2</v>
      </c>
      <c r="AV15" s="96">
        <f t="shared" si="4"/>
        <v>641.4</v>
      </c>
      <c r="AW15" s="96">
        <f t="shared" si="4"/>
        <v>26.6</v>
      </c>
      <c r="AX15" s="96">
        <f t="shared" si="4"/>
        <v>25.077999999999999</v>
      </c>
      <c r="AY15" s="96">
        <f t="shared" si="4"/>
        <v>0.94200000000000017</v>
      </c>
      <c r="AZ15" s="96">
        <f t="shared" si="4"/>
        <v>51.42</v>
      </c>
      <c r="BA15" s="96">
        <f t="shared" si="4"/>
        <v>1.78</v>
      </c>
      <c r="BB15" s="96">
        <f t="shared" si="4"/>
        <v>6.6420000000000003</v>
      </c>
      <c r="BC15" s="96">
        <f t="shared" si="4"/>
        <v>0.32599999999999996</v>
      </c>
      <c r="BD15" s="96">
        <f t="shared" si="4"/>
        <v>28.4</v>
      </c>
      <c r="BE15" s="96">
        <f t="shared" si="4"/>
        <v>1.4</v>
      </c>
      <c r="BF15" s="96">
        <f t="shared" si="4"/>
        <v>6.484</v>
      </c>
      <c r="BG15" s="96">
        <f t="shared" si="4"/>
        <v>0.502</v>
      </c>
      <c r="BH15" s="96">
        <f t="shared" si="4"/>
        <v>1.9419999999999997</v>
      </c>
      <c r="BI15" s="96">
        <f t="shared" si="4"/>
        <v>0.14200000000000002</v>
      </c>
      <c r="BJ15" s="96">
        <f t="shared" ref="BJ15:CO15" si="5">AVERAGE(BJ10:BJ14)</f>
        <v>6.4820000000000011</v>
      </c>
      <c r="BK15" s="96">
        <f t="shared" si="5"/>
        <v>0.54799999999999993</v>
      </c>
      <c r="BL15" s="96">
        <f t="shared" si="5"/>
        <v>1.034</v>
      </c>
      <c r="BM15" s="96">
        <f t="shared" si="5"/>
        <v>7.1999999999999995E-2</v>
      </c>
      <c r="BN15" s="96">
        <f t="shared" si="5"/>
        <v>6.306</v>
      </c>
      <c r="BO15" s="96">
        <f t="shared" si="5"/>
        <v>0.37</v>
      </c>
      <c r="BP15" s="96">
        <f t="shared" si="5"/>
        <v>1.278</v>
      </c>
      <c r="BQ15" s="96">
        <f t="shared" si="5"/>
        <v>9.0999999999999998E-2</v>
      </c>
      <c r="BR15" s="96">
        <f t="shared" si="5"/>
        <v>3.6940000000000004</v>
      </c>
      <c r="BS15" s="96">
        <f t="shared" si="5"/>
        <v>0.29200000000000004</v>
      </c>
      <c r="BT15" s="96">
        <f t="shared" si="5"/>
        <v>0.49879999999999997</v>
      </c>
      <c r="BU15" s="96">
        <f t="shared" si="5"/>
        <v>4.9399999999999999E-2</v>
      </c>
      <c r="BV15" s="96">
        <f t="shared" si="5"/>
        <v>3.4800000000000004</v>
      </c>
      <c r="BW15" s="96">
        <f t="shared" si="5"/>
        <v>0.28600000000000003</v>
      </c>
      <c r="BX15" s="96">
        <f t="shared" si="5"/>
        <v>0.50219999999999998</v>
      </c>
      <c r="BY15" s="96">
        <f t="shared" si="5"/>
        <v>5.7600000000000005E-2</v>
      </c>
      <c r="BZ15" s="96">
        <f t="shared" si="5"/>
        <v>4.806</v>
      </c>
      <c r="CA15" s="96">
        <f t="shared" si="5"/>
        <v>0.46599999999999991</v>
      </c>
      <c r="CB15" s="96">
        <f t="shared" si="5"/>
        <v>0.75639999999999996</v>
      </c>
      <c r="CC15" s="96">
        <f t="shared" si="5"/>
        <v>8.2599999999999993E-2</v>
      </c>
      <c r="CD15" s="96">
        <f t="shared" si="5"/>
        <v>0.55619999999999992</v>
      </c>
      <c r="CE15" s="96">
        <f t="shared" si="5"/>
        <v>6.1800000000000001E-2</v>
      </c>
      <c r="CF15" s="96">
        <f t="shared" si="5"/>
        <v>0.20939999999999998</v>
      </c>
      <c r="CG15" s="96">
        <f t="shared" si="5"/>
        <v>1.7999999999999999E-2</v>
      </c>
      <c r="CH15" s="96">
        <f t="shared" si="5"/>
        <v>9.6519999999999992</v>
      </c>
      <c r="CI15" s="96">
        <f t="shared" si="5"/>
        <v>0.56599999999999995</v>
      </c>
      <c r="CJ15" s="96">
        <f t="shared" si="5"/>
        <v>5.9160000000000004E-2</v>
      </c>
      <c r="CK15" s="96">
        <f t="shared" si="5"/>
        <v>9.4400000000000005E-3</v>
      </c>
      <c r="CL15" s="96">
        <f t="shared" si="5"/>
        <v>5.9640000000000004</v>
      </c>
      <c r="CM15" s="96">
        <f t="shared" si="5"/>
        <v>0.32200000000000001</v>
      </c>
      <c r="CN15" s="96">
        <f t="shared" si="5"/>
        <v>1.5377999999999998</v>
      </c>
      <c r="CO15" s="96">
        <f t="shared" si="5"/>
        <v>0.11900000000000002</v>
      </c>
    </row>
    <row r="16" spans="1:93" s="96" customFormat="1" x14ac:dyDescent="0.3">
      <c r="B16" s="96" t="s">
        <v>270</v>
      </c>
      <c r="D16" s="96">
        <f>_xlfn.STDEV.P(D9:D14)</f>
        <v>3.4581274004424829</v>
      </c>
      <c r="E16" s="96">
        <f t="shared" ref="E16:BJ16" si="6">_xlfn.STDEV.P(E9:E14)</f>
        <v>0.17617240593759834</v>
      </c>
      <c r="F16" s="96">
        <f t="shared" si="6"/>
        <v>0.64973815429668902</v>
      </c>
      <c r="G16" s="96">
        <f t="shared" si="6"/>
        <v>0.23678503871244588</v>
      </c>
      <c r="H16" s="96">
        <f t="shared" si="6"/>
        <v>8584.6007914456586</v>
      </c>
      <c r="I16" s="96">
        <f t="shared" si="6"/>
        <v>329.19005366953377</v>
      </c>
      <c r="J16" s="96">
        <f t="shared" si="6"/>
        <v>429.87219745054892</v>
      </c>
      <c r="K16" s="96">
        <f t="shared" si="6"/>
        <v>13.308718435837731</v>
      </c>
      <c r="L16" s="96">
        <f>_xlfn.STDEV.P(L9:L14)</f>
        <v>12.542931739587585</v>
      </c>
      <c r="M16" s="96">
        <f t="shared" si="6"/>
        <v>0.39895047468011352</v>
      </c>
      <c r="N16" s="96">
        <f t="shared" si="6"/>
        <v>153.22023250764425</v>
      </c>
      <c r="O16" s="96">
        <f t="shared" si="6"/>
        <v>5.6711863907656506</v>
      </c>
      <c r="P16" s="96">
        <f t="shared" si="6"/>
        <v>5.7498308429741813</v>
      </c>
      <c r="Q16" s="96">
        <f t="shared" si="6"/>
        <v>0.41158851745298741</v>
      </c>
      <c r="R16" s="96">
        <f t="shared" si="6"/>
        <v>13.717041617967324</v>
      </c>
      <c r="S16" s="96">
        <f t="shared" si="6"/>
        <v>0.51530206078282714</v>
      </c>
      <c r="T16" s="96">
        <f t="shared" si="6"/>
        <v>4.2192834616451727</v>
      </c>
      <c r="U16" s="96">
        <f t="shared" si="6"/>
        <v>0.30115487267645152</v>
      </c>
      <c r="V16" s="96">
        <f t="shared" si="6"/>
        <v>6.5818695624003807</v>
      </c>
      <c r="W16" s="96">
        <f t="shared" si="6"/>
        <v>0.24142299167773917</v>
      </c>
      <c r="X16" s="96">
        <f t="shared" si="6"/>
        <v>52.842662699204247</v>
      </c>
      <c r="Y16" s="96">
        <f t="shared" si="6"/>
        <v>1.6346845551218341</v>
      </c>
      <c r="Z16" s="96">
        <f t="shared" si="6"/>
        <v>16.770376098659327</v>
      </c>
      <c r="AA16" s="96">
        <f t="shared" si="6"/>
        <v>0.51748977836393206</v>
      </c>
      <c r="AB16" s="96">
        <f t="shared" si="6"/>
        <v>120.20610321596739</v>
      </c>
      <c r="AC16" s="96">
        <f t="shared" si="6"/>
        <v>4.0044528228120067</v>
      </c>
      <c r="AD16" s="96">
        <f t="shared" si="6"/>
        <v>12.405765653258705</v>
      </c>
      <c r="AE16" s="96">
        <f t="shared" si="6"/>
        <v>0.37562760551277119</v>
      </c>
      <c r="AF16" s="96">
        <f t="shared" si="6"/>
        <v>64.010058875268996</v>
      </c>
      <c r="AG16" s="96">
        <f t="shared" si="6"/>
        <v>2.1811516763819347</v>
      </c>
      <c r="AH16" s="96">
        <f t="shared" si="6"/>
        <v>4.4150442306691229</v>
      </c>
      <c r="AI16" s="96">
        <f t="shared" si="6"/>
        <v>0.20144483685813491</v>
      </c>
      <c r="AJ16" s="96">
        <f t="shared" si="6"/>
        <v>85.851981528661213</v>
      </c>
      <c r="AK16" s="96">
        <f t="shared" si="6"/>
        <v>3.0862171532302924</v>
      </c>
      <c r="AL16" s="96">
        <f t="shared" si="6"/>
        <v>6.9265258424539219E-2</v>
      </c>
      <c r="AM16" s="96">
        <f t="shared" si="6"/>
        <v>4.752073070441986E-2</v>
      </c>
      <c r="AN16" s="96">
        <f t="shared" si="6"/>
        <v>5.7319482156053952E-2</v>
      </c>
      <c r="AO16" s="96">
        <f t="shared" si="6"/>
        <v>8.2254695953011773E-3</v>
      </c>
      <c r="AP16" s="96">
        <f t="shared" si="6"/>
        <v>0.70149498282647704</v>
      </c>
      <c r="AQ16" s="96">
        <f t="shared" si="6"/>
        <v>4.4009173798476263E-2</v>
      </c>
      <c r="AR16" s="96">
        <f t="shared" si="6"/>
        <v>0.11428041014355171</v>
      </c>
      <c r="AS16" s="96">
        <f t="shared" si="6"/>
        <v>1.2990764645618302E-2</v>
      </c>
      <c r="AT16" s="96">
        <f t="shared" si="6"/>
        <v>0.41174165037985144</v>
      </c>
      <c r="AU16" s="96">
        <f t="shared" si="6"/>
        <v>1.8391498897488864E-2</v>
      </c>
      <c r="AV16" s="96">
        <f t="shared" si="6"/>
        <v>236.42320023254527</v>
      </c>
      <c r="AW16" s="96">
        <f t="shared" si="6"/>
        <v>8.5938768357429272</v>
      </c>
      <c r="AX16" s="96">
        <f t="shared" si="6"/>
        <v>9.293133181801716</v>
      </c>
      <c r="AY16" s="96">
        <f t="shared" si="6"/>
        <v>0.31362480296229023</v>
      </c>
      <c r="AZ16" s="96">
        <f t="shared" si="6"/>
        <v>18.648207858182406</v>
      </c>
      <c r="BA16" s="96">
        <f t="shared" si="6"/>
        <v>0.60113632526695981</v>
      </c>
      <c r="BB16" s="96">
        <f t="shared" si="6"/>
        <v>2.433212606274048</v>
      </c>
      <c r="BC16" s="96">
        <f t="shared" si="6"/>
        <v>0.11175584670063198</v>
      </c>
      <c r="BD16" s="96">
        <f t="shared" si="6"/>
        <v>10.249575808830148</v>
      </c>
      <c r="BE16" s="96">
        <f t="shared" si="6"/>
        <v>0.48872344239677534</v>
      </c>
      <c r="BF16" s="96">
        <f t="shared" si="6"/>
        <v>2.3393747157343667</v>
      </c>
      <c r="BG16" s="96">
        <f t="shared" si="6"/>
        <v>0.16468827113868412</v>
      </c>
      <c r="BH16" s="96">
        <f t="shared" si="6"/>
        <v>0.70077475710849635</v>
      </c>
      <c r="BI16" s="96">
        <f t="shared" si="6"/>
        <v>5.0128157192961056E-2</v>
      </c>
      <c r="BJ16" s="96">
        <f t="shared" si="6"/>
        <v>2.3245853518025403</v>
      </c>
      <c r="BK16" s="96">
        <f t="shared" ref="BK16:CO16" si="7">_xlfn.STDEV.P(BK9:BK14)</f>
        <v>0.18101561659937399</v>
      </c>
      <c r="BL16" s="96">
        <f t="shared" si="7"/>
        <v>0.37757433222666825</v>
      </c>
      <c r="BM16" s="96">
        <f t="shared" si="7"/>
        <v>2.4860653776808586E-2</v>
      </c>
      <c r="BN16" s="96">
        <f t="shared" si="7"/>
        <v>2.3022020563817551</v>
      </c>
      <c r="BO16" s="96">
        <f t="shared" si="7"/>
        <v>0.13407784870328204</v>
      </c>
      <c r="BP16" s="96">
        <f t="shared" si="7"/>
        <v>0.4634524777941918</v>
      </c>
      <c r="BQ16" s="96">
        <f t="shared" si="7"/>
        <v>3.3777804255843355E-2</v>
      </c>
      <c r="BR16" s="96">
        <f t="shared" si="7"/>
        <v>1.3330166988126508</v>
      </c>
      <c r="BS16" s="96">
        <f t="shared" si="7"/>
        <v>0.10257458279790745</v>
      </c>
      <c r="BT16" s="96">
        <f t="shared" si="7"/>
        <v>0.18265940099227806</v>
      </c>
      <c r="BU16" s="96">
        <f t="shared" si="7"/>
        <v>1.7104223131449072E-2</v>
      </c>
      <c r="BV16" s="96">
        <f t="shared" si="7"/>
        <v>1.2804068825581594</v>
      </c>
      <c r="BW16" s="96">
        <f t="shared" si="7"/>
        <v>9.349200956405164E-2</v>
      </c>
      <c r="BX16" s="96">
        <f t="shared" si="7"/>
        <v>0.17721492985639439</v>
      </c>
      <c r="BY16" s="96">
        <f t="shared" si="7"/>
        <v>2.0776409156846684E-2</v>
      </c>
      <c r="BZ16" s="96">
        <f t="shared" si="7"/>
        <v>1.6907796453786126</v>
      </c>
      <c r="CA16" s="96">
        <f t="shared" si="7"/>
        <v>0.16629430106678797</v>
      </c>
      <c r="CB16" s="96">
        <f t="shared" si="7"/>
        <v>0.27245296665511337</v>
      </c>
      <c r="CC16" s="96">
        <f t="shared" si="7"/>
        <v>2.8895408050037378E-2</v>
      </c>
      <c r="CD16" s="96">
        <f t="shared" si="7"/>
        <v>0.20012072534671305</v>
      </c>
      <c r="CE16" s="96">
        <f t="shared" si="7"/>
        <v>2.3280199462896091E-2</v>
      </c>
      <c r="CF16" s="96">
        <f t="shared" si="7"/>
        <v>7.5198719243257703E-2</v>
      </c>
      <c r="CG16" s="96">
        <f t="shared" si="7"/>
        <v>7.0946637461693851E-3</v>
      </c>
      <c r="CH16" s="96">
        <f t="shared" si="7"/>
        <v>3.4652793732373341</v>
      </c>
      <c r="CI16" s="96">
        <f t="shared" si="7"/>
        <v>0.20396120859551939</v>
      </c>
      <c r="CJ16" s="96">
        <f t="shared" si="7"/>
        <v>1.9938829965896118E-2</v>
      </c>
      <c r="CK16" s="96">
        <f t="shared" si="7"/>
        <v>3.4803004071262537E-3</v>
      </c>
      <c r="CL16" s="96">
        <f t="shared" si="7"/>
        <v>2.1912096097063651</v>
      </c>
      <c r="CM16" s="96">
        <f>_xlfn.STDEV.P(CM9:CM14)</f>
        <v>0.10868400509916977</v>
      </c>
      <c r="CN16" s="96">
        <f t="shared" si="7"/>
        <v>0.55409583496161552</v>
      </c>
      <c r="CO16" s="96">
        <f t="shared" si="7"/>
        <v>4.4999183866505046E-2</v>
      </c>
    </row>
    <row r="17" spans="1:93" s="60" customFormat="1" x14ac:dyDescent="0.3">
      <c r="A17" s="60">
        <v>65</v>
      </c>
      <c r="B17" s="60" t="s">
        <v>138</v>
      </c>
      <c r="C17" s="60">
        <v>20.414999999999999</v>
      </c>
      <c r="D17" s="60">
        <v>9.4499999999999993</v>
      </c>
      <c r="E17" s="60">
        <v>0.64</v>
      </c>
      <c r="F17" s="60">
        <v>1.85</v>
      </c>
      <c r="G17" s="60">
        <v>0.74</v>
      </c>
      <c r="H17" s="97">
        <v>23400</v>
      </c>
      <c r="I17" s="97">
        <v>1100</v>
      </c>
      <c r="J17" s="60">
        <v>1347</v>
      </c>
      <c r="K17" s="60">
        <v>55</v>
      </c>
      <c r="L17" s="60">
        <v>33.1</v>
      </c>
      <c r="M17" s="60">
        <v>1.2</v>
      </c>
      <c r="N17" s="60">
        <v>439</v>
      </c>
      <c r="O17" s="60">
        <v>16</v>
      </c>
      <c r="P17" s="60">
        <v>13.72</v>
      </c>
      <c r="Q17" s="60">
        <v>0.78</v>
      </c>
      <c r="R17" s="60">
        <v>40</v>
      </c>
      <c r="S17" s="60">
        <v>1.5</v>
      </c>
      <c r="T17" s="60">
        <v>11.87</v>
      </c>
      <c r="U17" s="60">
        <v>0.86</v>
      </c>
      <c r="V17" s="60">
        <v>15.23</v>
      </c>
      <c r="W17" s="60">
        <v>0.7</v>
      </c>
      <c r="X17" s="60">
        <v>152.80000000000001</v>
      </c>
      <c r="Y17" s="60">
        <v>6.9</v>
      </c>
      <c r="Z17" s="60">
        <v>50</v>
      </c>
      <c r="AA17" s="60">
        <v>2.6</v>
      </c>
      <c r="AB17" s="60">
        <v>325</v>
      </c>
      <c r="AC17" s="60">
        <v>13</v>
      </c>
      <c r="AD17" s="60">
        <v>31.8</v>
      </c>
      <c r="AE17" s="60">
        <v>1.4</v>
      </c>
      <c r="AF17" s="60">
        <v>156.4</v>
      </c>
      <c r="AG17" s="60">
        <v>6.8</v>
      </c>
      <c r="AH17" s="60">
        <v>12.74</v>
      </c>
      <c r="AI17" s="60">
        <v>0.74</v>
      </c>
      <c r="AJ17" s="60">
        <v>264</v>
      </c>
      <c r="AK17" s="60">
        <v>12</v>
      </c>
      <c r="AL17" s="60">
        <v>0.21</v>
      </c>
      <c r="AM17" s="60">
        <v>0.11</v>
      </c>
      <c r="AN17" s="60">
        <v>0.123</v>
      </c>
      <c r="AO17" s="60">
        <v>0.02</v>
      </c>
      <c r="AP17" s="60">
        <v>1.39</v>
      </c>
      <c r="AQ17" s="60">
        <v>0.1</v>
      </c>
      <c r="AR17" s="60">
        <v>0.29699999999999999</v>
      </c>
      <c r="AS17" s="60">
        <v>4.1000000000000002E-2</v>
      </c>
      <c r="AT17" s="60">
        <v>1.2250000000000001</v>
      </c>
      <c r="AU17" s="60">
        <v>6.0999999999999999E-2</v>
      </c>
      <c r="AV17" s="60">
        <v>662</v>
      </c>
      <c r="AW17" s="60">
        <v>24</v>
      </c>
      <c r="AX17" s="60">
        <v>24.46</v>
      </c>
      <c r="AY17" s="60">
        <v>0.95</v>
      </c>
      <c r="AZ17" s="60">
        <v>52.3</v>
      </c>
      <c r="BA17" s="60">
        <v>2.4</v>
      </c>
      <c r="BB17" s="60">
        <v>6.59</v>
      </c>
      <c r="BC17" s="60">
        <v>0.39</v>
      </c>
      <c r="BD17" s="60">
        <v>28.9</v>
      </c>
      <c r="BE17" s="60">
        <v>1.4</v>
      </c>
      <c r="BF17" s="60">
        <v>6.64</v>
      </c>
      <c r="BG17" s="60">
        <v>0.49</v>
      </c>
      <c r="BH17" s="60">
        <v>1.8</v>
      </c>
      <c r="BI17" s="60">
        <v>0.16</v>
      </c>
      <c r="BJ17" s="60">
        <v>6.34</v>
      </c>
      <c r="BK17" s="60">
        <v>0.43</v>
      </c>
      <c r="BL17" s="60">
        <v>0.84199999999999997</v>
      </c>
      <c r="BM17" s="60">
        <v>7.0000000000000007E-2</v>
      </c>
      <c r="BN17" s="60">
        <v>5.62</v>
      </c>
      <c r="BO17" s="60">
        <v>0.28999999999999998</v>
      </c>
      <c r="BP17" s="60">
        <v>1.21</v>
      </c>
      <c r="BQ17" s="60">
        <v>0.1</v>
      </c>
      <c r="BR17" s="60">
        <v>3.38</v>
      </c>
      <c r="BS17" s="60">
        <v>0.25</v>
      </c>
      <c r="BT17" s="60">
        <v>0.48599999999999999</v>
      </c>
      <c r="BU17" s="60">
        <v>5.0999999999999997E-2</v>
      </c>
      <c r="BV17" s="60">
        <v>3.29</v>
      </c>
      <c r="BW17" s="60">
        <v>0.28999999999999998</v>
      </c>
      <c r="BX17" s="60">
        <v>0.501</v>
      </c>
      <c r="BY17" s="60">
        <v>4.1000000000000002E-2</v>
      </c>
      <c r="BZ17" s="60">
        <v>4.1900000000000004</v>
      </c>
      <c r="CA17" s="60">
        <v>0.36</v>
      </c>
      <c r="CB17" s="60">
        <v>0.74</v>
      </c>
      <c r="CC17" s="60">
        <v>9.9000000000000005E-2</v>
      </c>
      <c r="CD17" s="60">
        <v>0.57099999999999995</v>
      </c>
      <c r="CE17" s="60">
        <v>5.6000000000000001E-2</v>
      </c>
      <c r="CF17" s="60">
        <v>0.24</v>
      </c>
      <c r="CG17" s="60">
        <v>2.1999999999999999E-2</v>
      </c>
      <c r="CH17" s="60">
        <v>10.35</v>
      </c>
      <c r="CI17" s="60">
        <v>0.56999999999999995</v>
      </c>
      <c r="CJ17" s="60">
        <v>5.11E-2</v>
      </c>
      <c r="CK17" s="60">
        <v>8.6E-3</v>
      </c>
      <c r="CL17" s="60">
        <v>5.93</v>
      </c>
      <c r="CM17" s="60">
        <v>0.28000000000000003</v>
      </c>
      <c r="CN17" s="60">
        <v>1.43</v>
      </c>
      <c r="CO17" s="60">
        <v>0.12</v>
      </c>
    </row>
    <row r="18" spans="1:93" s="60" customFormat="1" x14ac:dyDescent="0.3">
      <c r="A18" s="60">
        <v>65</v>
      </c>
      <c r="B18" s="60" t="s">
        <v>138</v>
      </c>
      <c r="C18" s="60">
        <v>19.524999999999999</v>
      </c>
      <c r="D18" s="60">
        <v>9.57</v>
      </c>
      <c r="E18" s="60">
        <v>0.9</v>
      </c>
      <c r="F18" s="60">
        <v>2.14</v>
      </c>
      <c r="G18" s="60">
        <v>0.63</v>
      </c>
      <c r="H18" s="60">
        <v>22940</v>
      </c>
      <c r="I18" s="60">
        <v>860</v>
      </c>
      <c r="J18" s="60">
        <v>1247</v>
      </c>
      <c r="K18" s="60">
        <v>43</v>
      </c>
      <c r="L18" s="60">
        <v>34</v>
      </c>
      <c r="M18" s="60">
        <v>1.1000000000000001</v>
      </c>
      <c r="N18" s="60">
        <v>430</v>
      </c>
      <c r="O18" s="60">
        <v>24</v>
      </c>
      <c r="P18" s="60">
        <v>14.34</v>
      </c>
      <c r="Q18" s="60">
        <v>0.81</v>
      </c>
      <c r="R18" s="60">
        <v>39.299999999999997</v>
      </c>
      <c r="S18" s="60">
        <v>1.6</v>
      </c>
      <c r="T18" s="60">
        <v>12.57</v>
      </c>
      <c r="U18" s="60">
        <v>0.73</v>
      </c>
      <c r="V18" s="60">
        <v>14.78</v>
      </c>
      <c r="W18" s="60">
        <v>0.52</v>
      </c>
      <c r="X18" s="60">
        <v>145.5</v>
      </c>
      <c r="Y18" s="60">
        <v>6.4</v>
      </c>
      <c r="Z18" s="60">
        <v>45.1</v>
      </c>
      <c r="AA18" s="60">
        <v>1.7</v>
      </c>
      <c r="AB18" s="60">
        <v>318</v>
      </c>
      <c r="AC18" s="60">
        <v>14</v>
      </c>
      <c r="AD18" s="60">
        <v>32.799999999999997</v>
      </c>
      <c r="AE18" s="60">
        <v>1.3</v>
      </c>
      <c r="AF18" s="60">
        <v>159.80000000000001</v>
      </c>
      <c r="AG18" s="60">
        <v>6</v>
      </c>
      <c r="AH18" s="60">
        <v>12.08</v>
      </c>
      <c r="AI18" s="60">
        <v>0.5</v>
      </c>
      <c r="AJ18" s="60">
        <v>226.9</v>
      </c>
      <c r="AK18" s="60">
        <v>7</v>
      </c>
      <c r="AL18" s="60">
        <v>7.8E-2</v>
      </c>
      <c r="AM18" s="60">
        <v>6.9000000000000006E-2</v>
      </c>
      <c r="AN18" s="60">
        <v>0.216</v>
      </c>
      <c r="AO18" s="60">
        <v>3.7999999999999999E-2</v>
      </c>
      <c r="AP18" s="60">
        <v>1.44</v>
      </c>
      <c r="AQ18" s="60">
        <v>0.12</v>
      </c>
      <c r="AR18" s="60">
        <v>0.34599999999999997</v>
      </c>
      <c r="AS18" s="60">
        <v>4.2999999999999997E-2</v>
      </c>
      <c r="AT18" s="60">
        <v>1.1259999999999999</v>
      </c>
      <c r="AU18" s="60">
        <v>0.05</v>
      </c>
      <c r="AV18" s="60">
        <v>623</v>
      </c>
      <c r="AW18" s="60">
        <v>20</v>
      </c>
      <c r="AX18" s="60">
        <v>24.5</v>
      </c>
      <c r="AY18" s="60">
        <v>1</v>
      </c>
      <c r="AZ18" s="60">
        <v>50.6</v>
      </c>
      <c r="BA18" s="60">
        <v>1.9</v>
      </c>
      <c r="BB18" s="60">
        <v>6.6</v>
      </c>
      <c r="BC18" s="60">
        <v>0.38</v>
      </c>
      <c r="BD18" s="60">
        <v>28.4</v>
      </c>
      <c r="BE18" s="60">
        <v>1.4</v>
      </c>
      <c r="BF18" s="60">
        <v>6.9</v>
      </c>
      <c r="BG18" s="60">
        <v>0.56000000000000005</v>
      </c>
      <c r="BH18" s="60">
        <v>1.85</v>
      </c>
      <c r="BI18" s="60">
        <v>0.13</v>
      </c>
      <c r="BJ18" s="60">
        <v>6.17</v>
      </c>
      <c r="BK18" s="60">
        <v>0.55000000000000004</v>
      </c>
      <c r="BL18" s="60">
        <v>0.98199999999999998</v>
      </c>
      <c r="BM18" s="60">
        <v>7.1999999999999995E-2</v>
      </c>
      <c r="BN18" s="60">
        <v>5.75</v>
      </c>
      <c r="BO18" s="60">
        <v>0.4</v>
      </c>
      <c r="BP18" s="60">
        <v>1.2410000000000001</v>
      </c>
      <c r="BQ18" s="60">
        <v>9.7000000000000003E-2</v>
      </c>
      <c r="BR18" s="60">
        <v>3.56</v>
      </c>
      <c r="BS18" s="60">
        <v>0.32</v>
      </c>
      <c r="BT18" s="60">
        <v>0.49399999999999999</v>
      </c>
      <c r="BU18" s="60">
        <v>5.6000000000000001E-2</v>
      </c>
      <c r="BV18" s="60">
        <v>3.32</v>
      </c>
      <c r="BW18" s="60">
        <v>0.28999999999999998</v>
      </c>
      <c r="BX18" s="60">
        <v>0.48899999999999999</v>
      </c>
      <c r="BY18" s="60">
        <v>6.0999999999999999E-2</v>
      </c>
      <c r="BZ18" s="60">
        <v>4.28</v>
      </c>
      <c r="CA18" s="60">
        <v>0.33</v>
      </c>
      <c r="CB18" s="60">
        <v>0.745</v>
      </c>
      <c r="CC18" s="60">
        <v>9.7000000000000003E-2</v>
      </c>
      <c r="CD18" s="60">
        <v>0.53500000000000003</v>
      </c>
      <c r="CE18" s="60">
        <v>5.7000000000000002E-2</v>
      </c>
      <c r="CF18" s="60">
        <v>0.17100000000000001</v>
      </c>
      <c r="CG18" s="60">
        <v>1.7999999999999999E-2</v>
      </c>
      <c r="CH18" s="60">
        <v>9.56</v>
      </c>
      <c r="CI18" s="60">
        <v>0.59</v>
      </c>
      <c r="CJ18" s="60">
        <v>7.0999999999999994E-2</v>
      </c>
      <c r="CK18" s="60">
        <v>1.0999999999999999E-2</v>
      </c>
      <c r="CL18" s="60">
        <v>6.08</v>
      </c>
      <c r="CM18" s="60">
        <v>0.38</v>
      </c>
      <c r="CN18" s="60">
        <v>1.61</v>
      </c>
      <c r="CO18" s="60">
        <v>0.12</v>
      </c>
    </row>
    <row r="19" spans="1:93" s="60" customFormat="1" x14ac:dyDescent="0.3">
      <c r="A19" s="60">
        <v>65</v>
      </c>
      <c r="B19" s="60" t="s">
        <v>138</v>
      </c>
      <c r="C19" s="60">
        <v>18.670000000000002</v>
      </c>
      <c r="D19" s="60">
        <v>9.33</v>
      </c>
      <c r="E19" s="60">
        <v>0.83</v>
      </c>
      <c r="F19" s="60">
        <v>1.48</v>
      </c>
      <c r="G19" s="60">
        <v>0.59</v>
      </c>
      <c r="H19" s="97">
        <v>24100</v>
      </c>
      <c r="I19" s="97">
        <v>1400</v>
      </c>
      <c r="J19" s="60">
        <v>1265</v>
      </c>
      <c r="K19" s="60">
        <v>50</v>
      </c>
      <c r="L19" s="60">
        <v>34.200000000000003</v>
      </c>
      <c r="M19" s="60">
        <v>1.2</v>
      </c>
      <c r="N19" s="60">
        <v>418</v>
      </c>
      <c r="O19" s="60">
        <v>21</v>
      </c>
      <c r="P19" s="60">
        <v>13.9</v>
      </c>
      <c r="Q19" s="60">
        <v>1</v>
      </c>
      <c r="R19" s="60">
        <v>41.3</v>
      </c>
      <c r="S19" s="60">
        <v>2.5</v>
      </c>
      <c r="T19" s="60">
        <v>13.18</v>
      </c>
      <c r="U19" s="60">
        <v>0.84</v>
      </c>
      <c r="V19" s="60">
        <v>15.55</v>
      </c>
      <c r="W19" s="60">
        <v>0.62</v>
      </c>
      <c r="X19" s="60">
        <v>149.19999999999999</v>
      </c>
      <c r="Y19" s="60">
        <v>7.3</v>
      </c>
      <c r="Z19" s="60">
        <v>45.2</v>
      </c>
      <c r="AA19" s="60">
        <v>2.2000000000000002</v>
      </c>
      <c r="AB19" s="60">
        <v>322</v>
      </c>
      <c r="AC19" s="60">
        <v>16</v>
      </c>
      <c r="AD19" s="60">
        <v>31.8</v>
      </c>
      <c r="AE19" s="60">
        <v>1.4</v>
      </c>
      <c r="AF19" s="60">
        <v>157.9</v>
      </c>
      <c r="AG19" s="60">
        <v>6.2</v>
      </c>
      <c r="AH19" s="60">
        <v>12.43</v>
      </c>
      <c r="AI19" s="60">
        <v>0.62</v>
      </c>
      <c r="AJ19" s="60">
        <v>234</v>
      </c>
      <c r="AK19" s="60">
        <v>12</v>
      </c>
      <c r="AL19" s="60">
        <v>0.13</v>
      </c>
      <c r="AM19" s="60">
        <v>9.5000000000000001E-2</v>
      </c>
      <c r="AN19" s="60">
        <v>0.24099999999999999</v>
      </c>
      <c r="AO19" s="60">
        <v>4.1000000000000002E-2</v>
      </c>
      <c r="AP19" s="60">
        <v>1.63</v>
      </c>
      <c r="AQ19" s="60">
        <v>0.1</v>
      </c>
      <c r="AR19" s="60">
        <v>0.35</v>
      </c>
      <c r="AS19" s="60">
        <v>4.3999999999999997E-2</v>
      </c>
      <c r="AT19" s="60">
        <v>1.194</v>
      </c>
      <c r="AU19" s="60">
        <v>5.2999999999999999E-2</v>
      </c>
      <c r="AV19" s="60">
        <v>675</v>
      </c>
      <c r="AW19" s="60">
        <v>36</v>
      </c>
      <c r="AX19" s="60">
        <v>24.6</v>
      </c>
      <c r="AY19" s="60">
        <v>1.1000000000000001</v>
      </c>
      <c r="AZ19" s="60">
        <v>51.8</v>
      </c>
      <c r="BA19" s="60">
        <v>2.5</v>
      </c>
      <c r="BB19" s="60">
        <v>6.52</v>
      </c>
      <c r="BC19" s="60">
        <v>0.34</v>
      </c>
      <c r="BD19" s="60">
        <v>28.4</v>
      </c>
      <c r="BE19" s="60">
        <v>1.8</v>
      </c>
      <c r="BF19" s="60">
        <v>6.84</v>
      </c>
      <c r="BG19" s="60">
        <v>0.53</v>
      </c>
      <c r="BH19" s="60">
        <v>1.88</v>
      </c>
      <c r="BI19" s="60">
        <v>0.16</v>
      </c>
      <c r="BJ19" s="60">
        <v>5.89</v>
      </c>
      <c r="BK19" s="60">
        <v>0.42</v>
      </c>
      <c r="BL19" s="60">
        <v>0.96499999999999997</v>
      </c>
      <c r="BM19" s="60">
        <v>6.5000000000000002E-2</v>
      </c>
      <c r="BN19" s="60">
        <v>6.06</v>
      </c>
      <c r="BO19" s="60">
        <v>0.46</v>
      </c>
      <c r="BP19" s="60">
        <v>1.27</v>
      </c>
      <c r="BQ19" s="60">
        <v>0.11</v>
      </c>
      <c r="BR19" s="60">
        <v>3.75</v>
      </c>
      <c r="BS19" s="60">
        <v>0.22</v>
      </c>
      <c r="BT19" s="60">
        <v>0.48799999999999999</v>
      </c>
      <c r="BU19" s="60">
        <v>4.8000000000000001E-2</v>
      </c>
      <c r="BV19" s="60">
        <v>3.32</v>
      </c>
      <c r="BW19" s="60">
        <v>0.27</v>
      </c>
      <c r="BX19" s="60">
        <v>0.501</v>
      </c>
      <c r="BY19" s="60">
        <v>0.05</v>
      </c>
      <c r="BZ19" s="60">
        <v>4.2699999999999996</v>
      </c>
      <c r="CA19" s="60">
        <v>0.49</v>
      </c>
      <c r="CB19" s="60">
        <v>0.71899999999999997</v>
      </c>
      <c r="CC19" s="60">
        <v>7.5999999999999998E-2</v>
      </c>
      <c r="CD19" s="60">
        <v>0.50800000000000001</v>
      </c>
      <c r="CE19" s="60">
        <v>5.1999999999999998E-2</v>
      </c>
      <c r="CF19" s="60">
        <v>0.183</v>
      </c>
      <c r="CG19" s="60">
        <v>1.6E-2</v>
      </c>
      <c r="CH19" s="60">
        <v>9.5399999999999991</v>
      </c>
      <c r="CI19" s="60">
        <v>0.73</v>
      </c>
      <c r="CJ19" s="60">
        <v>6.7000000000000004E-2</v>
      </c>
      <c r="CK19" s="60">
        <v>1.2E-2</v>
      </c>
      <c r="CL19" s="60">
        <v>5.93</v>
      </c>
      <c r="CM19" s="60">
        <v>0.31</v>
      </c>
      <c r="CN19" s="60">
        <v>1.64</v>
      </c>
      <c r="CO19" s="60">
        <v>0.15</v>
      </c>
    </row>
    <row r="20" spans="1:93" s="60" customFormat="1" x14ac:dyDescent="0.3">
      <c r="A20" s="60">
        <v>65</v>
      </c>
      <c r="B20" s="60" t="s">
        <v>138</v>
      </c>
      <c r="C20" s="60">
        <v>23.984000000000002</v>
      </c>
      <c r="D20" s="60">
        <v>9.0399999999999991</v>
      </c>
      <c r="E20" s="60">
        <v>0.69</v>
      </c>
      <c r="F20" s="60">
        <v>1.96</v>
      </c>
      <c r="G20" s="60">
        <v>0.59</v>
      </c>
      <c r="H20" s="97">
        <v>23300</v>
      </c>
      <c r="I20" s="97">
        <v>1100</v>
      </c>
      <c r="J20" s="60">
        <v>1217</v>
      </c>
      <c r="K20" s="60">
        <v>36</v>
      </c>
      <c r="L20" s="60">
        <v>35.4</v>
      </c>
      <c r="M20" s="60">
        <v>1.2</v>
      </c>
      <c r="N20" s="60">
        <v>425</v>
      </c>
      <c r="O20" s="60">
        <v>17</v>
      </c>
      <c r="P20" s="60">
        <v>16</v>
      </c>
      <c r="Q20" s="60">
        <v>1.4</v>
      </c>
      <c r="R20" s="60">
        <v>37.5</v>
      </c>
      <c r="S20" s="60">
        <v>1.8</v>
      </c>
      <c r="T20" s="60">
        <v>12.22</v>
      </c>
      <c r="U20" s="60">
        <v>0.82</v>
      </c>
      <c r="V20" s="60">
        <v>17.899999999999999</v>
      </c>
      <c r="W20" s="60">
        <v>0.83</v>
      </c>
      <c r="X20" s="60">
        <v>149.30000000000001</v>
      </c>
      <c r="Y20" s="60">
        <v>6</v>
      </c>
      <c r="Z20" s="60">
        <v>48</v>
      </c>
      <c r="AA20" s="60">
        <v>1.7</v>
      </c>
      <c r="AB20" s="60">
        <v>335</v>
      </c>
      <c r="AC20" s="60">
        <v>13</v>
      </c>
      <c r="AD20" s="60">
        <v>35.799999999999997</v>
      </c>
      <c r="AE20" s="60">
        <v>1.6</v>
      </c>
      <c r="AF20" s="60">
        <v>187.7</v>
      </c>
      <c r="AG20" s="60">
        <v>7.6</v>
      </c>
      <c r="AH20" s="60">
        <v>12.29</v>
      </c>
      <c r="AI20" s="60">
        <v>0.61</v>
      </c>
      <c r="AJ20" s="60">
        <v>254</v>
      </c>
      <c r="AK20" s="60">
        <v>11</v>
      </c>
      <c r="AL20" s="60">
        <v>0.19</v>
      </c>
      <c r="AM20" s="60">
        <v>0.11</v>
      </c>
      <c r="AN20" s="60">
        <v>0.105</v>
      </c>
      <c r="AO20" s="60">
        <v>2.3E-2</v>
      </c>
      <c r="AP20" s="60">
        <v>1.899</v>
      </c>
      <c r="AQ20" s="60">
        <v>9.8000000000000004E-2</v>
      </c>
      <c r="AR20" s="60">
        <v>0.34799999999999998</v>
      </c>
      <c r="AS20" s="60">
        <v>4.2000000000000003E-2</v>
      </c>
      <c r="AT20" s="60">
        <v>1.137</v>
      </c>
      <c r="AU20" s="60">
        <v>6.9000000000000006E-2</v>
      </c>
      <c r="AV20" s="60">
        <v>658</v>
      </c>
      <c r="AW20" s="60">
        <v>30</v>
      </c>
      <c r="AX20" s="60">
        <v>25.4</v>
      </c>
      <c r="AY20" s="60">
        <v>1.4</v>
      </c>
      <c r="AZ20" s="60">
        <v>51.5</v>
      </c>
      <c r="BA20" s="60">
        <v>2.4</v>
      </c>
      <c r="BB20" s="60">
        <v>6.59</v>
      </c>
      <c r="BC20" s="60">
        <v>0.27</v>
      </c>
      <c r="BD20" s="60">
        <v>31.2</v>
      </c>
      <c r="BE20" s="60">
        <v>1.6</v>
      </c>
      <c r="BF20" s="60">
        <v>6.95</v>
      </c>
      <c r="BG20" s="60">
        <v>0.47</v>
      </c>
      <c r="BH20" s="60">
        <v>1.96</v>
      </c>
      <c r="BI20" s="60">
        <v>0.12</v>
      </c>
      <c r="BJ20" s="60">
        <v>7.26</v>
      </c>
      <c r="BK20" s="60">
        <v>0.51</v>
      </c>
      <c r="BL20" s="60">
        <v>1.03</v>
      </c>
      <c r="BM20" s="60">
        <v>0.11</v>
      </c>
      <c r="BN20" s="60">
        <v>6.55</v>
      </c>
      <c r="BO20" s="60">
        <v>0.43</v>
      </c>
      <c r="BP20" s="60">
        <v>1.43</v>
      </c>
      <c r="BQ20" s="60">
        <v>0.1</v>
      </c>
      <c r="BR20" s="60">
        <v>3.91</v>
      </c>
      <c r="BS20" s="60">
        <v>0.31</v>
      </c>
      <c r="BT20" s="60">
        <v>0.49299999999999999</v>
      </c>
      <c r="BU20" s="60">
        <v>3.7999999999999999E-2</v>
      </c>
      <c r="BV20" s="60">
        <v>3.61</v>
      </c>
      <c r="BW20" s="60">
        <v>0.28000000000000003</v>
      </c>
      <c r="BX20" s="60">
        <v>0.501</v>
      </c>
      <c r="BY20" s="60">
        <v>5.1999999999999998E-2</v>
      </c>
      <c r="BZ20" s="60">
        <v>5.13</v>
      </c>
      <c r="CA20" s="60">
        <v>0.56000000000000005</v>
      </c>
      <c r="CB20" s="60">
        <v>0.72</v>
      </c>
      <c r="CC20" s="60">
        <v>0.1</v>
      </c>
      <c r="CD20" s="60">
        <v>0.49099999999999999</v>
      </c>
      <c r="CE20" s="60">
        <v>3.9E-2</v>
      </c>
      <c r="CF20" s="60">
        <v>0.216</v>
      </c>
      <c r="CG20" s="60">
        <v>2.1000000000000001E-2</v>
      </c>
      <c r="CH20" s="60">
        <v>9.8800000000000008</v>
      </c>
      <c r="CI20" s="60">
        <v>0.72</v>
      </c>
      <c r="CJ20" s="60">
        <v>4.3400000000000001E-2</v>
      </c>
      <c r="CK20" s="60">
        <v>6.4999999999999997E-3</v>
      </c>
      <c r="CL20" s="60">
        <v>6.12</v>
      </c>
      <c r="CM20" s="60">
        <v>0.36</v>
      </c>
      <c r="CN20" s="60">
        <v>1.47</v>
      </c>
      <c r="CO20" s="60">
        <v>0.12</v>
      </c>
    </row>
    <row r="21" spans="1:93" s="60" customFormat="1" x14ac:dyDescent="0.3">
      <c r="A21" s="60">
        <v>65</v>
      </c>
      <c r="B21" s="60" t="s">
        <v>138</v>
      </c>
      <c r="C21" s="60">
        <v>21.427</v>
      </c>
      <c r="D21" s="60">
        <v>9.35</v>
      </c>
      <c r="E21" s="60">
        <v>0.67</v>
      </c>
      <c r="F21" s="60">
        <v>1.75</v>
      </c>
      <c r="G21" s="60">
        <v>0.53</v>
      </c>
      <c r="H21" s="60">
        <v>23360</v>
      </c>
      <c r="I21" s="60">
        <v>990</v>
      </c>
      <c r="J21" s="60">
        <v>1174</v>
      </c>
      <c r="K21" s="60">
        <v>38</v>
      </c>
      <c r="L21" s="60">
        <v>35.51</v>
      </c>
      <c r="M21" s="60">
        <v>0.9</v>
      </c>
      <c r="N21" s="60">
        <v>413</v>
      </c>
      <c r="O21" s="60">
        <v>15</v>
      </c>
      <c r="P21" s="60">
        <v>15.4</v>
      </c>
      <c r="Q21" s="60">
        <v>1.3</v>
      </c>
      <c r="R21" s="60">
        <v>36.799999999999997</v>
      </c>
      <c r="S21" s="60">
        <v>1.4</v>
      </c>
      <c r="T21" s="60">
        <v>11.58</v>
      </c>
      <c r="U21" s="60">
        <v>0.69</v>
      </c>
      <c r="V21" s="60">
        <v>17.36</v>
      </c>
      <c r="W21" s="60">
        <v>0.57999999999999996</v>
      </c>
      <c r="X21" s="60">
        <v>151.1</v>
      </c>
      <c r="Y21" s="60">
        <v>6.2</v>
      </c>
      <c r="Z21" s="60">
        <v>47.9</v>
      </c>
      <c r="AA21" s="60">
        <v>1.4</v>
      </c>
      <c r="AB21" s="60">
        <v>326</v>
      </c>
      <c r="AC21" s="60">
        <v>13</v>
      </c>
      <c r="AD21" s="60">
        <v>34.5</v>
      </c>
      <c r="AE21" s="60">
        <v>1.4</v>
      </c>
      <c r="AF21" s="60">
        <v>189.3</v>
      </c>
      <c r="AG21" s="60">
        <v>8</v>
      </c>
      <c r="AH21" s="60">
        <v>12.29</v>
      </c>
      <c r="AI21" s="60">
        <v>0.56999999999999995</v>
      </c>
      <c r="AJ21" s="60">
        <v>248</v>
      </c>
      <c r="AK21" s="60">
        <v>11</v>
      </c>
      <c r="AL21" s="60">
        <v>0.18</v>
      </c>
      <c r="AM21" s="60">
        <v>0.11</v>
      </c>
      <c r="AN21" s="60">
        <v>9.5000000000000001E-2</v>
      </c>
      <c r="AO21" s="60">
        <v>2.4E-2</v>
      </c>
      <c r="AP21" s="60">
        <v>1.83</v>
      </c>
      <c r="AQ21" s="60">
        <v>0.12</v>
      </c>
      <c r="AR21" s="60">
        <v>0.26500000000000001</v>
      </c>
      <c r="AS21" s="60">
        <v>3.5000000000000003E-2</v>
      </c>
      <c r="AT21" s="60">
        <v>1.1200000000000001</v>
      </c>
      <c r="AU21" s="60">
        <v>5.1999999999999998E-2</v>
      </c>
      <c r="AV21" s="60">
        <v>654</v>
      </c>
      <c r="AW21" s="60">
        <v>35</v>
      </c>
      <c r="AX21" s="60">
        <v>24.4</v>
      </c>
      <c r="AY21" s="60">
        <v>1.2</v>
      </c>
      <c r="AZ21" s="60">
        <v>52.3</v>
      </c>
      <c r="BA21" s="60">
        <v>2.4</v>
      </c>
      <c r="BB21" s="60">
        <v>6.59</v>
      </c>
      <c r="BC21" s="60">
        <v>0.35</v>
      </c>
      <c r="BD21" s="60">
        <v>30</v>
      </c>
      <c r="BE21" s="60">
        <v>1.6</v>
      </c>
      <c r="BF21" s="60">
        <v>6.71</v>
      </c>
      <c r="BG21" s="60">
        <v>0.4</v>
      </c>
      <c r="BH21" s="60">
        <v>1.96</v>
      </c>
      <c r="BI21" s="60">
        <v>0.14000000000000001</v>
      </c>
      <c r="BJ21" s="60">
        <v>6.86</v>
      </c>
      <c r="BK21" s="60">
        <v>0.54</v>
      </c>
      <c r="BL21" s="60">
        <v>1.1220000000000001</v>
      </c>
      <c r="BM21" s="60">
        <v>9.5000000000000001E-2</v>
      </c>
      <c r="BN21" s="60">
        <v>6.13</v>
      </c>
      <c r="BO21" s="60">
        <v>0.47</v>
      </c>
      <c r="BP21" s="60">
        <v>1.42</v>
      </c>
      <c r="BQ21" s="60">
        <v>0.1</v>
      </c>
      <c r="BR21" s="60">
        <v>3.78</v>
      </c>
      <c r="BS21" s="60">
        <v>0.25</v>
      </c>
      <c r="BT21" s="60">
        <v>0.51500000000000001</v>
      </c>
      <c r="BU21" s="60">
        <v>5.7000000000000002E-2</v>
      </c>
      <c r="BV21" s="60">
        <v>3.63</v>
      </c>
      <c r="BW21" s="60">
        <v>0.25</v>
      </c>
      <c r="BX21" s="60">
        <v>0.49299999999999999</v>
      </c>
      <c r="BY21" s="60">
        <v>4.8000000000000001E-2</v>
      </c>
      <c r="BZ21" s="60">
        <v>4.92</v>
      </c>
      <c r="CA21" s="60">
        <v>0.62</v>
      </c>
      <c r="CB21" s="60">
        <v>0.72399999999999998</v>
      </c>
      <c r="CC21" s="60">
        <v>7.6999999999999999E-2</v>
      </c>
      <c r="CD21" s="60">
        <v>0.51800000000000002</v>
      </c>
      <c r="CE21" s="60">
        <v>4.2000000000000003E-2</v>
      </c>
      <c r="CF21" s="60">
        <v>0.214</v>
      </c>
      <c r="CG21" s="60">
        <v>1.9E-2</v>
      </c>
      <c r="CH21" s="60">
        <v>10.18</v>
      </c>
      <c r="CI21" s="60">
        <v>0.66</v>
      </c>
      <c r="CJ21" s="60">
        <v>3.7100000000000001E-2</v>
      </c>
      <c r="CK21" s="60">
        <v>6.8999999999999999E-3</v>
      </c>
      <c r="CL21" s="60">
        <v>5.92</v>
      </c>
      <c r="CM21" s="60">
        <v>0.31</v>
      </c>
      <c r="CN21" s="60">
        <v>1.64</v>
      </c>
      <c r="CO21" s="60">
        <v>0.11</v>
      </c>
    </row>
    <row r="22" spans="1:93" s="96" customFormat="1" x14ac:dyDescent="0.3">
      <c r="B22" s="96" t="s">
        <v>269</v>
      </c>
      <c r="D22" s="96">
        <f t="shared" ref="D22:BI22" si="8">AVERAGE(D17:D21)</f>
        <v>9.3480000000000008</v>
      </c>
      <c r="E22" s="96">
        <f t="shared" si="8"/>
        <v>0.746</v>
      </c>
      <c r="F22" s="96">
        <f t="shared" si="8"/>
        <v>1.8359999999999999</v>
      </c>
      <c r="G22" s="96">
        <f t="shared" si="8"/>
        <v>0.61599999999999999</v>
      </c>
      <c r="H22" s="96">
        <f>AVERAGE(H17:H21)</f>
        <v>23420</v>
      </c>
      <c r="I22" s="96">
        <f>AVERAGE(I17:I21)</f>
        <v>1090</v>
      </c>
      <c r="J22" s="96">
        <f>AVERAGE(J17:J21)</f>
        <v>1250</v>
      </c>
      <c r="K22" s="96">
        <f>AVERAGE(K17:K21)</f>
        <v>44.4</v>
      </c>
      <c r="L22" s="96">
        <f t="shared" si="8"/>
        <v>34.441999999999993</v>
      </c>
      <c r="M22" s="96">
        <f t="shared" si="8"/>
        <v>1.1200000000000001</v>
      </c>
      <c r="N22" s="96">
        <f t="shared" si="8"/>
        <v>425</v>
      </c>
      <c r="O22" s="96">
        <f t="shared" si="8"/>
        <v>18.600000000000001</v>
      </c>
      <c r="P22" s="96">
        <f t="shared" si="8"/>
        <v>14.672000000000001</v>
      </c>
      <c r="Q22" s="96">
        <f t="shared" si="8"/>
        <v>1.0580000000000001</v>
      </c>
      <c r="R22" s="96">
        <f t="shared" si="8"/>
        <v>38.979999999999997</v>
      </c>
      <c r="S22" s="96">
        <f t="shared" si="8"/>
        <v>1.7599999999999998</v>
      </c>
      <c r="T22" s="96">
        <f t="shared" si="8"/>
        <v>12.283999999999999</v>
      </c>
      <c r="U22" s="96">
        <f t="shared" si="8"/>
        <v>0.78799999999999992</v>
      </c>
      <c r="V22" s="96">
        <f t="shared" si="8"/>
        <v>16.163999999999998</v>
      </c>
      <c r="W22" s="96">
        <f t="shared" si="8"/>
        <v>0.65</v>
      </c>
      <c r="X22" s="96">
        <f t="shared" si="8"/>
        <v>149.57999999999998</v>
      </c>
      <c r="Y22" s="96">
        <f t="shared" si="8"/>
        <v>6.5600000000000005</v>
      </c>
      <c r="Z22" s="96">
        <f t="shared" si="8"/>
        <v>47.24</v>
      </c>
      <c r="AA22" s="96">
        <f t="shared" si="8"/>
        <v>1.92</v>
      </c>
      <c r="AB22" s="96">
        <f t="shared" si="8"/>
        <v>325.2</v>
      </c>
      <c r="AC22" s="96">
        <f t="shared" si="8"/>
        <v>13.8</v>
      </c>
      <c r="AD22" s="96">
        <f t="shared" si="8"/>
        <v>33.339999999999996</v>
      </c>
      <c r="AE22" s="96">
        <f t="shared" si="8"/>
        <v>1.42</v>
      </c>
      <c r="AF22" s="96">
        <f t="shared" si="8"/>
        <v>170.21999999999997</v>
      </c>
      <c r="AG22" s="96">
        <f t="shared" si="8"/>
        <v>6.92</v>
      </c>
      <c r="AH22" s="96">
        <f t="shared" si="8"/>
        <v>12.366</v>
      </c>
      <c r="AI22" s="96">
        <f t="shared" si="8"/>
        <v>0.60799999999999987</v>
      </c>
      <c r="AJ22" s="96">
        <f t="shared" si="8"/>
        <v>245.38000000000002</v>
      </c>
      <c r="AK22" s="96">
        <f t="shared" si="8"/>
        <v>10.6</v>
      </c>
      <c r="AL22" s="96">
        <f t="shared" si="8"/>
        <v>0.15760000000000002</v>
      </c>
      <c r="AM22" s="96">
        <f t="shared" si="8"/>
        <v>9.8799999999999999E-2</v>
      </c>
      <c r="AN22" s="96">
        <f t="shared" si="8"/>
        <v>0.15599999999999997</v>
      </c>
      <c r="AO22" s="96">
        <f t="shared" si="8"/>
        <v>2.9199999999999997E-2</v>
      </c>
      <c r="AP22" s="96">
        <f t="shared" si="8"/>
        <v>1.6377999999999999</v>
      </c>
      <c r="AQ22" s="96">
        <f t="shared" si="8"/>
        <v>0.1076</v>
      </c>
      <c r="AR22" s="96">
        <f t="shared" si="8"/>
        <v>0.32119999999999999</v>
      </c>
      <c r="AS22" s="96">
        <f t="shared" si="8"/>
        <v>4.1000000000000002E-2</v>
      </c>
      <c r="AT22" s="96">
        <f t="shared" si="8"/>
        <v>1.1604000000000001</v>
      </c>
      <c r="AU22" s="96">
        <f t="shared" si="8"/>
        <v>5.7000000000000009E-2</v>
      </c>
      <c r="AV22" s="96">
        <f t="shared" si="8"/>
        <v>654.4</v>
      </c>
      <c r="AW22" s="96">
        <f t="shared" si="8"/>
        <v>29</v>
      </c>
      <c r="AX22" s="96">
        <f t="shared" si="8"/>
        <v>24.672000000000004</v>
      </c>
      <c r="AY22" s="96">
        <f t="shared" si="8"/>
        <v>1.1299999999999999</v>
      </c>
      <c r="AZ22" s="96">
        <f t="shared" si="8"/>
        <v>51.7</v>
      </c>
      <c r="BA22" s="96">
        <f t="shared" si="8"/>
        <v>2.3199999999999998</v>
      </c>
      <c r="BB22" s="96">
        <f t="shared" si="8"/>
        <v>6.5780000000000003</v>
      </c>
      <c r="BC22" s="96">
        <f t="shared" si="8"/>
        <v>0.34599999999999997</v>
      </c>
      <c r="BD22" s="96">
        <f t="shared" si="8"/>
        <v>29.379999999999995</v>
      </c>
      <c r="BE22" s="96">
        <f t="shared" si="8"/>
        <v>1.5599999999999998</v>
      </c>
      <c r="BF22" s="96">
        <f t="shared" si="8"/>
        <v>6.8079999999999998</v>
      </c>
      <c r="BG22" s="96">
        <f t="shared" si="8"/>
        <v>0.48999999999999994</v>
      </c>
      <c r="BH22" s="96">
        <f t="shared" si="8"/>
        <v>1.89</v>
      </c>
      <c r="BI22" s="96">
        <f t="shared" si="8"/>
        <v>0.14200000000000002</v>
      </c>
      <c r="BJ22" s="96">
        <f t="shared" ref="BJ22:CO22" si="9">AVERAGE(BJ17:BJ21)</f>
        <v>6.5039999999999996</v>
      </c>
      <c r="BK22" s="96">
        <f t="shared" si="9"/>
        <v>0.49000000000000005</v>
      </c>
      <c r="BL22" s="96">
        <f t="shared" si="9"/>
        <v>0.98819999999999997</v>
      </c>
      <c r="BM22" s="96">
        <f t="shared" si="9"/>
        <v>8.2400000000000001E-2</v>
      </c>
      <c r="BN22" s="96">
        <f t="shared" si="9"/>
        <v>6.0220000000000002</v>
      </c>
      <c r="BO22" s="96">
        <f t="shared" si="9"/>
        <v>0.41</v>
      </c>
      <c r="BP22" s="96">
        <f t="shared" si="9"/>
        <v>1.3142</v>
      </c>
      <c r="BQ22" s="96">
        <f t="shared" si="9"/>
        <v>0.1014</v>
      </c>
      <c r="BR22" s="96">
        <f t="shared" si="9"/>
        <v>3.6759999999999997</v>
      </c>
      <c r="BS22" s="96">
        <f t="shared" si="9"/>
        <v>0.27</v>
      </c>
      <c r="BT22" s="96">
        <f t="shared" si="9"/>
        <v>0.49519999999999997</v>
      </c>
      <c r="BU22" s="96">
        <f t="shared" si="9"/>
        <v>0.05</v>
      </c>
      <c r="BV22" s="96">
        <f t="shared" si="9"/>
        <v>3.4339999999999997</v>
      </c>
      <c r="BW22" s="96">
        <f t="shared" si="9"/>
        <v>0.27599999999999997</v>
      </c>
      <c r="BX22" s="96">
        <f t="shared" si="9"/>
        <v>0.497</v>
      </c>
      <c r="BY22" s="96">
        <f t="shared" si="9"/>
        <v>5.04E-2</v>
      </c>
      <c r="BZ22" s="96">
        <f t="shared" si="9"/>
        <v>4.5579999999999998</v>
      </c>
      <c r="CA22" s="96">
        <f t="shared" si="9"/>
        <v>0.47199999999999998</v>
      </c>
      <c r="CB22" s="96">
        <f t="shared" si="9"/>
        <v>0.72959999999999992</v>
      </c>
      <c r="CC22" s="96">
        <f t="shared" si="9"/>
        <v>8.9800000000000005E-2</v>
      </c>
      <c r="CD22" s="96">
        <f t="shared" si="9"/>
        <v>0.52460000000000007</v>
      </c>
      <c r="CE22" s="96">
        <f t="shared" si="9"/>
        <v>4.9200000000000008E-2</v>
      </c>
      <c r="CF22" s="96">
        <f t="shared" si="9"/>
        <v>0.20480000000000001</v>
      </c>
      <c r="CG22" s="96">
        <f t="shared" si="9"/>
        <v>1.9200000000000002E-2</v>
      </c>
      <c r="CH22" s="96">
        <f t="shared" si="9"/>
        <v>9.9019999999999992</v>
      </c>
      <c r="CI22" s="96">
        <f t="shared" si="9"/>
        <v>0.65400000000000003</v>
      </c>
      <c r="CJ22" s="96">
        <f t="shared" si="9"/>
        <v>5.3920000000000003E-2</v>
      </c>
      <c r="CK22" s="96">
        <f t="shared" si="9"/>
        <v>8.9999999999999993E-3</v>
      </c>
      <c r="CL22" s="96">
        <f t="shared" si="9"/>
        <v>5.9959999999999996</v>
      </c>
      <c r="CM22" s="96">
        <f t="shared" si="9"/>
        <v>0.32800000000000001</v>
      </c>
      <c r="CN22" s="96">
        <f t="shared" si="9"/>
        <v>1.5579999999999998</v>
      </c>
      <c r="CO22" s="96">
        <f t="shared" si="9"/>
        <v>0.124</v>
      </c>
    </row>
    <row r="23" spans="1:93" s="96" customFormat="1" x14ac:dyDescent="0.3">
      <c r="B23" s="96" t="s">
        <v>270</v>
      </c>
      <c r="D23" s="96">
        <f>_xlfn.STDEV.P(D16:D21)</f>
        <v>2.2008980250184993</v>
      </c>
      <c r="E23" s="96">
        <f t="shared" ref="E23:BJ23" si="10">_xlfn.STDEV.P(E16:E21)</f>
        <v>0.23148298682232962</v>
      </c>
      <c r="F23" s="96">
        <f t="shared" si="10"/>
        <v>0.48559258851820442</v>
      </c>
      <c r="G23" s="96">
        <f t="shared" si="10"/>
        <v>0.15500357830292594</v>
      </c>
      <c r="H23" s="96">
        <f t="shared" si="10"/>
        <v>5539.5360525395427</v>
      </c>
      <c r="I23" s="96">
        <f t="shared" si="10"/>
        <v>326.99638428925385</v>
      </c>
      <c r="J23" s="96">
        <f t="shared" si="10"/>
        <v>310.11181059655081</v>
      </c>
      <c r="K23" s="96">
        <f t="shared" si="10"/>
        <v>13.308872298113851</v>
      </c>
      <c r="L23" s="96">
        <f>_xlfn.STDEV.P(L16:L21)</f>
        <v>8.203193201720314</v>
      </c>
      <c r="M23" s="96">
        <f t="shared" si="10"/>
        <v>0.28903873682240794</v>
      </c>
      <c r="N23" s="96">
        <f t="shared" si="10"/>
        <v>101.62638684184172</v>
      </c>
      <c r="O23" s="96">
        <f t="shared" si="10"/>
        <v>5.7226914479688684</v>
      </c>
      <c r="P23" s="96">
        <f t="shared" si="10"/>
        <v>3.4215899176849365</v>
      </c>
      <c r="Q23" s="96">
        <f t="shared" si="10"/>
        <v>0.33313823556542216</v>
      </c>
      <c r="R23" s="96">
        <f t="shared" si="10"/>
        <v>9.5334110297847303</v>
      </c>
      <c r="S23" s="96">
        <f t="shared" si="10"/>
        <v>0.58638167318871259</v>
      </c>
      <c r="T23" s="96">
        <f t="shared" si="10"/>
        <v>3.0483719890936554</v>
      </c>
      <c r="U23" s="96">
        <f t="shared" si="10"/>
        <v>0.19122201247600246</v>
      </c>
      <c r="V23" s="96">
        <f t="shared" si="10"/>
        <v>3.744401890436885</v>
      </c>
      <c r="W23" s="96">
        <f t="shared" si="10"/>
        <v>0.18106750265576529</v>
      </c>
      <c r="X23" s="96">
        <f t="shared" si="10"/>
        <v>36.120112179996667</v>
      </c>
      <c r="Y23" s="96">
        <f t="shared" si="10"/>
        <v>1.8862489316525741</v>
      </c>
      <c r="Z23" s="96">
        <f t="shared" si="10"/>
        <v>11.482138185805697</v>
      </c>
      <c r="AA23" s="96">
        <f t="shared" si="10"/>
        <v>0.65156168397696312</v>
      </c>
      <c r="AB23" s="96">
        <f t="shared" si="10"/>
        <v>76.569737384642622</v>
      </c>
      <c r="AC23" s="96">
        <f t="shared" si="10"/>
        <v>3.8026442645676739</v>
      </c>
      <c r="AD23" s="96">
        <f t="shared" si="10"/>
        <v>7.9334083302152179</v>
      </c>
      <c r="AE23" s="96">
        <f t="shared" si="10"/>
        <v>0.39935950428414951</v>
      </c>
      <c r="AF23" s="96">
        <f t="shared" si="10"/>
        <v>41.875624694708222</v>
      </c>
      <c r="AG23" s="96">
        <f t="shared" si="10"/>
        <v>1.9027131007187903</v>
      </c>
      <c r="AH23" s="96">
        <f t="shared" si="10"/>
        <v>2.9698129768522441</v>
      </c>
      <c r="AI23" s="96">
        <f t="shared" si="10"/>
        <v>0.16754066698587147</v>
      </c>
      <c r="AJ23" s="96">
        <f t="shared" si="10"/>
        <v>60.699458030474233</v>
      </c>
      <c r="AK23" s="96">
        <f t="shared" si="10"/>
        <v>3.2722938919139049</v>
      </c>
      <c r="AL23" s="96">
        <f t="shared" si="10"/>
        <v>5.4616423264134975E-2</v>
      </c>
      <c r="AM23" s="96">
        <f t="shared" si="10"/>
        <v>2.4048918488874523E-2</v>
      </c>
      <c r="AN23" s="96">
        <f t="shared" si="10"/>
        <v>6.6270745810430909E-2</v>
      </c>
      <c r="AO23" s="96">
        <f t="shared" si="10"/>
        <v>1.1055987101626807E-2</v>
      </c>
      <c r="AP23" s="96">
        <f t="shared" si="10"/>
        <v>0.39503432431462115</v>
      </c>
      <c r="AQ23" s="96">
        <f t="shared" si="10"/>
        <v>2.5446111842786723E-2</v>
      </c>
      <c r="AR23" s="96">
        <f t="shared" si="10"/>
        <v>8.3253192019519501E-2</v>
      </c>
      <c r="AS23" s="96">
        <f t="shared" si="10"/>
        <v>1.0830238437005039E-2</v>
      </c>
      <c r="AT23" s="96">
        <f t="shared" si="10"/>
        <v>0.28158469331228392</v>
      </c>
      <c r="AU23" s="96">
        <f t="shared" si="10"/>
        <v>1.5770120998367144E-2</v>
      </c>
      <c r="AV23" s="96">
        <f t="shared" si="10"/>
        <v>156.56115469319661</v>
      </c>
      <c r="AW23" s="96">
        <f t="shared" si="10"/>
        <v>9.4781170671273465</v>
      </c>
      <c r="AX23" s="96">
        <f t="shared" si="10"/>
        <v>5.7412972862784075</v>
      </c>
      <c r="AY23" s="96">
        <f t="shared" si="10"/>
        <v>0.33748836653578768</v>
      </c>
      <c r="AZ23" s="96">
        <f t="shared" si="10"/>
        <v>12.331063776461251</v>
      </c>
      <c r="BA23" s="96">
        <f t="shared" si="10"/>
        <v>0.66958655696348734</v>
      </c>
      <c r="BB23" s="96">
        <f t="shared" si="10"/>
        <v>1.5449019448922596</v>
      </c>
      <c r="BC23" s="96">
        <f t="shared" si="10"/>
        <v>9.5433458023944845E-2</v>
      </c>
      <c r="BD23" s="96">
        <f t="shared" si="10"/>
        <v>7.1975181846678513</v>
      </c>
      <c r="BE23" s="96">
        <f t="shared" si="10"/>
        <v>0.42197180376942184</v>
      </c>
      <c r="BF23" s="96">
        <f t="shared" si="10"/>
        <v>1.6687315513411412</v>
      </c>
      <c r="BG23" s="96">
        <f t="shared" si="10"/>
        <v>0.13114226845021867</v>
      </c>
      <c r="BH23" s="96">
        <f t="shared" si="10"/>
        <v>0.44686821919181041</v>
      </c>
      <c r="BI23" s="96">
        <f t="shared" si="10"/>
        <v>3.7223863874837032E-2</v>
      </c>
      <c r="BJ23" s="96">
        <f t="shared" si="10"/>
        <v>1.6212122865298966</v>
      </c>
      <c r="BK23" s="96">
        <f t="shared" ref="BK23:CO23" si="11">_xlfn.STDEV.P(BK16:BK21)</f>
        <v>0.12553847859956085</v>
      </c>
      <c r="BL23" s="96">
        <f t="shared" si="11"/>
        <v>0.24232229059652799</v>
      </c>
      <c r="BM23" s="96">
        <f t="shared" si="11"/>
        <v>2.6596303951113967E-2</v>
      </c>
      <c r="BN23" s="96">
        <f t="shared" si="11"/>
        <v>1.4176404859516494</v>
      </c>
      <c r="BO23" s="96">
        <f t="shared" si="11"/>
        <v>0.11863402733254955</v>
      </c>
      <c r="BP23" s="96">
        <f t="shared" si="11"/>
        <v>0.32810455365700303</v>
      </c>
      <c r="BQ23" s="96">
        <f t="shared" si="11"/>
        <v>2.5527222281270009E-2</v>
      </c>
      <c r="BR23" s="96">
        <f t="shared" si="11"/>
        <v>0.88945323011471134</v>
      </c>
      <c r="BS23" s="96">
        <f t="shared" si="11"/>
        <v>7.1600037171481931E-2</v>
      </c>
      <c r="BT23" s="96">
        <f t="shared" si="11"/>
        <v>0.11685899981275247</v>
      </c>
      <c r="BU23" s="96">
        <f t="shared" si="11"/>
        <v>1.3758493012325396E-2</v>
      </c>
      <c r="BV23" s="96">
        <f t="shared" si="11"/>
        <v>0.81456424235879898</v>
      </c>
      <c r="BW23" s="96">
        <f t="shared" si="11"/>
        <v>6.9375354426490302E-2</v>
      </c>
      <c r="BX23" s="96">
        <f t="shared" si="11"/>
        <v>0.11926632842249349</v>
      </c>
      <c r="BY23" s="96">
        <f t="shared" si="11"/>
        <v>1.251996813118594E-2</v>
      </c>
      <c r="BZ23" s="96">
        <f t="shared" si="11"/>
        <v>1.125808879697124</v>
      </c>
      <c r="CA23" s="96">
        <f t="shared" si="11"/>
        <v>0.15305771168284676</v>
      </c>
      <c r="CB23" s="96">
        <f t="shared" si="11"/>
        <v>0.17065268908257913</v>
      </c>
      <c r="CC23" s="96">
        <f t="shared" si="11"/>
        <v>2.4785550563762183E-2</v>
      </c>
      <c r="CD23" s="96">
        <f t="shared" si="11"/>
        <v>0.12345592987846342</v>
      </c>
      <c r="CE23" s="96">
        <f t="shared" si="11"/>
        <v>1.1766218475194445E-2</v>
      </c>
      <c r="CF23" s="96">
        <f t="shared" si="11"/>
        <v>5.3328973746021816E-2</v>
      </c>
      <c r="CG23" s="96">
        <f t="shared" si="11"/>
        <v>4.9145357786070758E-3</v>
      </c>
      <c r="CH23" s="96">
        <f t="shared" si="11"/>
        <v>2.417044465497757</v>
      </c>
      <c r="CI23" s="96">
        <f t="shared" si="11"/>
        <v>0.17799770354667394</v>
      </c>
      <c r="CJ23" s="96">
        <f t="shared" si="11"/>
        <v>1.7448087752939025E-2</v>
      </c>
      <c r="CK23" s="96">
        <f t="shared" si="11"/>
        <v>2.8638329888933294E-3</v>
      </c>
      <c r="CL23" s="96">
        <f t="shared" si="11"/>
        <v>1.4201297825116173</v>
      </c>
      <c r="CM23" s="96">
        <f>_xlfn.STDEV.P(CM16:CM21)</f>
        <v>8.8282615643786089E-2</v>
      </c>
      <c r="CN23" s="96">
        <f t="shared" si="11"/>
        <v>0.3829997774479722</v>
      </c>
      <c r="CO23" s="96">
        <f t="shared" si="11"/>
        <v>3.1939893527961803E-2</v>
      </c>
    </row>
    <row r="24" spans="1:93" s="60" customFormat="1" x14ac:dyDescent="0.3">
      <c r="A24" s="60">
        <v>50</v>
      </c>
      <c r="B24" s="60" t="s">
        <v>155</v>
      </c>
      <c r="C24" s="60">
        <v>22.007999999999999</v>
      </c>
      <c r="D24" s="60">
        <v>9.5399999999999991</v>
      </c>
      <c r="E24" s="60">
        <v>0.88</v>
      </c>
      <c r="F24" s="60">
        <v>1.91</v>
      </c>
      <c r="G24" s="60">
        <v>0.95</v>
      </c>
      <c r="H24" s="97">
        <v>25200</v>
      </c>
      <c r="I24" s="97">
        <v>1400</v>
      </c>
      <c r="J24" s="60">
        <v>1230</v>
      </c>
      <c r="K24" s="60">
        <v>55</v>
      </c>
      <c r="L24" s="60">
        <v>33.200000000000003</v>
      </c>
      <c r="M24" s="60">
        <v>1.3</v>
      </c>
      <c r="N24" s="60">
        <v>433</v>
      </c>
      <c r="O24" s="60">
        <v>22</v>
      </c>
      <c r="P24" s="60">
        <v>16.600000000000001</v>
      </c>
      <c r="Q24" s="60">
        <v>1.5</v>
      </c>
      <c r="R24" s="60">
        <v>37.200000000000003</v>
      </c>
      <c r="S24" s="60">
        <v>1.7</v>
      </c>
      <c r="T24" s="60">
        <v>11.3</v>
      </c>
      <c r="U24" s="60">
        <v>1.1000000000000001</v>
      </c>
      <c r="V24" s="60">
        <v>19.600000000000001</v>
      </c>
      <c r="W24" s="60">
        <v>0.99</v>
      </c>
      <c r="X24" s="60">
        <v>143.69999999999999</v>
      </c>
      <c r="Y24" s="60">
        <v>7.1</v>
      </c>
      <c r="Z24" s="60">
        <v>47.9</v>
      </c>
      <c r="AA24" s="60">
        <v>2.1</v>
      </c>
      <c r="AB24" s="60">
        <v>333</v>
      </c>
      <c r="AC24" s="60">
        <v>17</v>
      </c>
      <c r="AD24" s="60">
        <v>32.299999999999997</v>
      </c>
      <c r="AE24" s="60">
        <v>1.7</v>
      </c>
      <c r="AF24" s="60">
        <v>174.3</v>
      </c>
      <c r="AG24" s="60">
        <v>8.5</v>
      </c>
      <c r="AH24" s="60">
        <v>12.71</v>
      </c>
      <c r="AI24" s="60">
        <v>0.67</v>
      </c>
      <c r="AJ24" s="60">
        <v>251</v>
      </c>
      <c r="AK24" s="60">
        <v>14</v>
      </c>
      <c r="AL24" s="60" t="s">
        <v>103</v>
      </c>
      <c r="AM24" s="60" t="s">
        <v>103</v>
      </c>
      <c r="AN24" s="60">
        <v>0.16700000000000001</v>
      </c>
      <c r="AO24" s="60">
        <v>3.5999999999999997E-2</v>
      </c>
      <c r="AP24" s="60">
        <v>2.02</v>
      </c>
      <c r="AQ24" s="60">
        <v>0.17</v>
      </c>
      <c r="AR24" s="60">
        <v>0.27900000000000003</v>
      </c>
      <c r="AS24" s="60">
        <v>4.3999999999999997E-2</v>
      </c>
      <c r="AT24" s="60">
        <v>1.095</v>
      </c>
      <c r="AU24" s="60">
        <v>7.0000000000000007E-2</v>
      </c>
      <c r="AV24" s="60">
        <v>659</v>
      </c>
      <c r="AW24" s="60">
        <v>33</v>
      </c>
      <c r="AX24" s="60">
        <v>25.4</v>
      </c>
      <c r="AY24" s="60">
        <v>1.3</v>
      </c>
      <c r="AZ24" s="60">
        <v>53.7</v>
      </c>
      <c r="BA24" s="60">
        <v>2.7</v>
      </c>
      <c r="BB24" s="60">
        <v>6.92</v>
      </c>
      <c r="BC24" s="60">
        <v>0.39</v>
      </c>
      <c r="BD24" s="60">
        <v>28.1</v>
      </c>
      <c r="BE24" s="60">
        <v>2</v>
      </c>
      <c r="BF24" s="60">
        <v>5.87</v>
      </c>
      <c r="BG24" s="60">
        <v>0.66</v>
      </c>
      <c r="BH24" s="60">
        <v>1.96</v>
      </c>
      <c r="BI24" s="60">
        <v>0.2</v>
      </c>
      <c r="BJ24" s="60">
        <v>6.41</v>
      </c>
      <c r="BK24" s="60">
        <v>0.82</v>
      </c>
      <c r="BL24" s="60">
        <v>0.95</v>
      </c>
      <c r="BM24" s="60">
        <v>0.11</v>
      </c>
      <c r="BN24" s="60">
        <v>6.05</v>
      </c>
      <c r="BO24" s="60">
        <v>0.61</v>
      </c>
      <c r="BP24" s="60">
        <v>1.36</v>
      </c>
      <c r="BQ24" s="60">
        <v>0.13</v>
      </c>
      <c r="BR24" s="60">
        <v>3.51</v>
      </c>
      <c r="BS24" s="60">
        <v>0.28999999999999998</v>
      </c>
      <c r="BT24" s="60">
        <v>0.50900000000000001</v>
      </c>
      <c r="BU24" s="60">
        <v>6.7000000000000004E-2</v>
      </c>
      <c r="BV24" s="60">
        <v>3.59</v>
      </c>
      <c r="BW24" s="60">
        <v>0.36</v>
      </c>
      <c r="BX24" s="60">
        <v>0.495</v>
      </c>
      <c r="BY24" s="60">
        <v>5.3999999999999999E-2</v>
      </c>
      <c r="BZ24" s="60">
        <v>5.47</v>
      </c>
      <c r="CA24" s="60">
        <v>0.77</v>
      </c>
      <c r="CB24" s="60">
        <v>0.55600000000000005</v>
      </c>
      <c r="CC24" s="60">
        <v>7.0999999999999994E-2</v>
      </c>
      <c r="CD24" s="60">
        <v>0.46200000000000002</v>
      </c>
      <c r="CE24" s="60">
        <v>5.6000000000000001E-2</v>
      </c>
      <c r="CF24" s="60">
        <v>0.17599999999999999</v>
      </c>
      <c r="CG24" s="60">
        <v>2.3E-2</v>
      </c>
      <c r="CH24" s="60">
        <v>9.64</v>
      </c>
      <c r="CI24" s="60">
        <v>0.71</v>
      </c>
      <c r="CJ24" s="60">
        <v>0.06</v>
      </c>
      <c r="CK24" s="60">
        <v>1.4E-2</v>
      </c>
      <c r="CL24" s="60">
        <v>5.94</v>
      </c>
      <c r="CM24" s="60">
        <v>0.46</v>
      </c>
      <c r="CN24" s="60">
        <v>1.84</v>
      </c>
      <c r="CO24" s="60">
        <v>0.12</v>
      </c>
    </row>
    <row r="25" spans="1:93" s="60" customFormat="1" x14ac:dyDescent="0.3">
      <c r="A25" s="60">
        <v>50</v>
      </c>
      <c r="B25" s="60" t="s">
        <v>155</v>
      </c>
      <c r="C25" s="60">
        <v>21.02</v>
      </c>
      <c r="D25" s="60">
        <v>9.7200000000000006</v>
      </c>
      <c r="E25" s="60">
        <v>0.75</v>
      </c>
      <c r="F25" s="60">
        <v>1.52</v>
      </c>
      <c r="G25" s="60">
        <v>0.65</v>
      </c>
      <c r="H25" s="97">
        <v>23900</v>
      </c>
      <c r="I25" s="97">
        <v>1200</v>
      </c>
      <c r="J25" s="60">
        <v>1221</v>
      </c>
      <c r="K25" s="60">
        <v>59</v>
      </c>
      <c r="L25" s="60">
        <v>32.6</v>
      </c>
      <c r="M25" s="60">
        <v>1.5</v>
      </c>
      <c r="N25" s="60">
        <v>432</v>
      </c>
      <c r="O25" s="60">
        <v>19</v>
      </c>
      <c r="P25" s="60">
        <v>16.399999999999999</v>
      </c>
      <c r="Q25" s="60">
        <v>1.5</v>
      </c>
      <c r="R25" s="60">
        <v>37.5</v>
      </c>
      <c r="S25" s="60">
        <v>2.1</v>
      </c>
      <c r="T25" s="60">
        <v>10.79</v>
      </c>
      <c r="U25" s="60">
        <v>0.93</v>
      </c>
      <c r="V25" s="60">
        <v>18.77</v>
      </c>
      <c r="W25" s="60">
        <v>0.91</v>
      </c>
      <c r="X25" s="60">
        <v>143.5</v>
      </c>
      <c r="Y25" s="60">
        <v>6.3</v>
      </c>
      <c r="Z25" s="60">
        <v>48.1</v>
      </c>
      <c r="AA25" s="60">
        <v>2.2999999999999998</v>
      </c>
      <c r="AB25" s="60">
        <v>328</v>
      </c>
      <c r="AC25" s="60">
        <v>14</v>
      </c>
      <c r="AD25" s="60">
        <v>32.200000000000003</v>
      </c>
      <c r="AE25" s="60">
        <v>1.5</v>
      </c>
      <c r="AF25" s="60">
        <v>175.4</v>
      </c>
      <c r="AG25" s="60">
        <v>7.6</v>
      </c>
      <c r="AH25" s="60">
        <v>12.14</v>
      </c>
      <c r="AI25" s="60">
        <v>0.69</v>
      </c>
      <c r="AJ25" s="60">
        <v>252</v>
      </c>
      <c r="AK25" s="60">
        <v>13</v>
      </c>
      <c r="AL25" s="60" t="s">
        <v>103</v>
      </c>
      <c r="AM25" s="60" t="s">
        <v>103</v>
      </c>
      <c r="AN25" s="60">
        <v>0.13800000000000001</v>
      </c>
      <c r="AO25" s="60">
        <v>3.2000000000000001E-2</v>
      </c>
      <c r="AP25" s="60">
        <v>2.1</v>
      </c>
      <c r="AQ25" s="60">
        <v>0.19</v>
      </c>
      <c r="AR25" s="60">
        <v>0.32</v>
      </c>
      <c r="AS25" s="60">
        <v>4.5999999999999999E-2</v>
      </c>
      <c r="AT25" s="60">
        <v>1.133</v>
      </c>
      <c r="AU25" s="60">
        <v>0.06</v>
      </c>
      <c r="AV25" s="60">
        <v>638</v>
      </c>
      <c r="AW25" s="60">
        <v>31</v>
      </c>
      <c r="AX25" s="60">
        <v>24.8</v>
      </c>
      <c r="AY25" s="60">
        <v>1.4</v>
      </c>
      <c r="AZ25" s="60">
        <v>51.9</v>
      </c>
      <c r="BA25" s="60">
        <v>2.8</v>
      </c>
      <c r="BB25" s="60">
        <v>6.3</v>
      </c>
      <c r="BC25" s="60">
        <v>0.26</v>
      </c>
      <c r="BD25" s="60">
        <v>27.1</v>
      </c>
      <c r="BE25" s="60">
        <v>1.6</v>
      </c>
      <c r="BF25" s="60">
        <v>5.86</v>
      </c>
      <c r="BG25" s="60">
        <v>0.48</v>
      </c>
      <c r="BH25" s="60">
        <v>1.9</v>
      </c>
      <c r="BI25" s="60">
        <v>0.16</v>
      </c>
      <c r="BJ25" s="60">
        <v>6.74</v>
      </c>
      <c r="BK25" s="60">
        <v>0.55000000000000004</v>
      </c>
      <c r="BL25" s="60">
        <v>1.0029999999999999</v>
      </c>
      <c r="BM25" s="60">
        <v>8.4000000000000005E-2</v>
      </c>
      <c r="BN25" s="60">
        <v>6.26</v>
      </c>
      <c r="BO25" s="60">
        <v>0.6</v>
      </c>
      <c r="BP25" s="60">
        <v>1.26</v>
      </c>
      <c r="BQ25" s="60">
        <v>0.16</v>
      </c>
      <c r="BR25" s="60">
        <v>3.85</v>
      </c>
      <c r="BS25" s="60">
        <v>0.38</v>
      </c>
      <c r="BT25" s="60">
        <v>0.49299999999999999</v>
      </c>
      <c r="BU25" s="60">
        <v>6.8000000000000005E-2</v>
      </c>
      <c r="BV25" s="60">
        <v>3.26</v>
      </c>
      <c r="BW25" s="60">
        <v>0.32</v>
      </c>
      <c r="BX25" s="60">
        <v>0.503</v>
      </c>
      <c r="BY25" s="60">
        <v>0.08</v>
      </c>
      <c r="BZ25" s="60">
        <v>4.29</v>
      </c>
      <c r="CA25" s="60">
        <v>0.51</v>
      </c>
      <c r="CB25" s="60">
        <v>0.76</v>
      </c>
      <c r="CC25" s="60">
        <v>0.11</v>
      </c>
      <c r="CD25" s="60">
        <v>0.58899999999999997</v>
      </c>
      <c r="CE25" s="60">
        <v>7.4999999999999997E-2</v>
      </c>
      <c r="CF25" s="60">
        <v>0.20599999999999999</v>
      </c>
      <c r="CG25" s="60">
        <v>2.3E-2</v>
      </c>
      <c r="CH25" s="60">
        <v>10.130000000000001</v>
      </c>
      <c r="CI25" s="60">
        <v>0.73</v>
      </c>
      <c r="CJ25" s="60">
        <v>5.04E-2</v>
      </c>
      <c r="CK25" s="60">
        <v>9.7999999999999997E-3</v>
      </c>
      <c r="CL25" s="60">
        <v>5.71</v>
      </c>
      <c r="CM25" s="60">
        <v>0.41</v>
      </c>
      <c r="CN25" s="60">
        <v>1.8</v>
      </c>
      <c r="CO25" s="60">
        <v>0.18</v>
      </c>
    </row>
    <row r="26" spans="1:93" s="60" customFormat="1" x14ac:dyDescent="0.3">
      <c r="A26" s="60">
        <v>50</v>
      </c>
      <c r="B26" s="60" t="s">
        <v>155</v>
      </c>
      <c r="C26" s="60">
        <v>20.7</v>
      </c>
      <c r="D26" s="60">
        <v>10.199999999999999</v>
      </c>
      <c r="E26" s="60">
        <v>1</v>
      </c>
      <c r="F26" s="60">
        <v>1.64</v>
      </c>
      <c r="G26" s="60">
        <v>0.8</v>
      </c>
      <c r="H26" s="97">
        <v>23800</v>
      </c>
      <c r="I26" s="97">
        <v>1100</v>
      </c>
      <c r="J26" s="60">
        <v>1117</v>
      </c>
      <c r="K26" s="60">
        <v>42</v>
      </c>
      <c r="L26" s="60">
        <v>35.1</v>
      </c>
      <c r="M26" s="60">
        <v>1.3</v>
      </c>
      <c r="N26" s="60">
        <v>419</v>
      </c>
      <c r="O26" s="60">
        <v>22</v>
      </c>
      <c r="P26" s="60">
        <v>17.5</v>
      </c>
      <c r="Q26" s="60">
        <v>1.7</v>
      </c>
      <c r="R26" s="60">
        <v>35.9</v>
      </c>
      <c r="S26" s="60">
        <v>1.2</v>
      </c>
      <c r="T26" s="60">
        <v>11.5</v>
      </c>
      <c r="U26" s="60">
        <v>1.3</v>
      </c>
      <c r="V26" s="60">
        <v>19.07</v>
      </c>
      <c r="W26" s="60">
        <v>0.87</v>
      </c>
      <c r="X26" s="60">
        <v>144.9</v>
      </c>
      <c r="Y26" s="60">
        <v>8.6999999999999993</v>
      </c>
      <c r="Z26" s="60">
        <v>46.9</v>
      </c>
      <c r="AA26" s="60">
        <v>2.6</v>
      </c>
      <c r="AB26" s="60">
        <v>341</v>
      </c>
      <c r="AC26" s="60">
        <v>17</v>
      </c>
      <c r="AD26" s="60">
        <v>34.9</v>
      </c>
      <c r="AE26" s="60">
        <v>2</v>
      </c>
      <c r="AF26" s="60">
        <v>184.6</v>
      </c>
      <c r="AG26" s="60">
        <v>9.3000000000000007</v>
      </c>
      <c r="AH26" s="60">
        <v>12.27</v>
      </c>
      <c r="AI26" s="60">
        <v>0.72</v>
      </c>
      <c r="AJ26" s="60">
        <v>230.3</v>
      </c>
      <c r="AK26" s="60">
        <v>9.5</v>
      </c>
      <c r="AL26" s="60" t="s">
        <v>103</v>
      </c>
      <c r="AM26" s="60" t="s">
        <v>103</v>
      </c>
      <c r="AN26" s="60">
        <v>0.16400000000000001</v>
      </c>
      <c r="AO26" s="60">
        <v>0.04</v>
      </c>
      <c r="AP26" s="60">
        <v>2.0099999999999998</v>
      </c>
      <c r="AQ26" s="60">
        <v>0.15</v>
      </c>
      <c r="AR26" s="60">
        <v>0.315</v>
      </c>
      <c r="AS26" s="60">
        <v>5.8000000000000003E-2</v>
      </c>
      <c r="AT26" s="60">
        <v>1.0860000000000001</v>
      </c>
      <c r="AU26" s="60">
        <v>6.5000000000000002E-2</v>
      </c>
      <c r="AV26" s="60">
        <v>631</v>
      </c>
      <c r="AW26" s="60">
        <v>32</v>
      </c>
      <c r="AX26" s="60">
        <v>24.9</v>
      </c>
      <c r="AY26" s="60">
        <v>1.2</v>
      </c>
      <c r="AZ26" s="60">
        <v>50.6</v>
      </c>
      <c r="BA26" s="60">
        <v>2.5</v>
      </c>
      <c r="BB26" s="60">
        <v>6.66</v>
      </c>
      <c r="BC26" s="60">
        <v>0.49</v>
      </c>
      <c r="BD26" s="60">
        <v>27.5</v>
      </c>
      <c r="BE26" s="60">
        <v>2.2000000000000002</v>
      </c>
      <c r="BF26" s="60">
        <v>6.41</v>
      </c>
      <c r="BG26" s="60">
        <v>0.57999999999999996</v>
      </c>
      <c r="BH26" s="60">
        <v>1.94</v>
      </c>
      <c r="BI26" s="60">
        <v>0.19</v>
      </c>
      <c r="BJ26" s="60">
        <v>7.22</v>
      </c>
      <c r="BK26" s="60">
        <v>0.83</v>
      </c>
      <c r="BL26" s="60">
        <v>1.1200000000000001</v>
      </c>
      <c r="BM26" s="60">
        <v>0.12</v>
      </c>
      <c r="BN26" s="60">
        <v>6.46</v>
      </c>
      <c r="BO26" s="60">
        <v>0.45</v>
      </c>
      <c r="BP26" s="60">
        <v>1.3520000000000001</v>
      </c>
      <c r="BQ26" s="60">
        <v>8.6999999999999994E-2</v>
      </c>
      <c r="BR26" s="60">
        <v>3.88</v>
      </c>
      <c r="BS26" s="60">
        <v>0.25</v>
      </c>
      <c r="BT26" s="60">
        <v>0.5</v>
      </c>
      <c r="BU26" s="60">
        <v>7.9000000000000001E-2</v>
      </c>
      <c r="BV26" s="60">
        <v>3.29</v>
      </c>
      <c r="BW26" s="60">
        <v>0.45</v>
      </c>
      <c r="BX26" s="60">
        <v>0.57499999999999996</v>
      </c>
      <c r="BY26" s="60">
        <v>6.6000000000000003E-2</v>
      </c>
      <c r="BZ26" s="60">
        <v>4.67</v>
      </c>
      <c r="CA26" s="60">
        <v>0.45</v>
      </c>
      <c r="CB26" s="60">
        <v>0.77</v>
      </c>
      <c r="CC26" s="60">
        <v>0.14000000000000001</v>
      </c>
      <c r="CD26" s="60">
        <v>0.54400000000000004</v>
      </c>
      <c r="CE26" s="60">
        <v>7.5999999999999998E-2</v>
      </c>
      <c r="CF26" s="60">
        <v>0.16700000000000001</v>
      </c>
      <c r="CG26" s="60">
        <v>2.1000000000000001E-2</v>
      </c>
      <c r="CH26" s="60">
        <v>9.7899999999999991</v>
      </c>
      <c r="CI26" s="60">
        <v>0.76</v>
      </c>
      <c r="CJ26" s="60">
        <v>6.8000000000000005E-2</v>
      </c>
      <c r="CK26" s="60">
        <v>1.4999999999999999E-2</v>
      </c>
      <c r="CL26" s="60">
        <v>6.07</v>
      </c>
      <c r="CM26" s="60">
        <v>0.27</v>
      </c>
      <c r="CN26" s="60">
        <v>1.83</v>
      </c>
      <c r="CO26" s="60">
        <v>0.16</v>
      </c>
    </row>
    <row r="27" spans="1:93" s="60" customFormat="1" x14ac:dyDescent="0.3">
      <c r="A27" s="60">
        <v>50</v>
      </c>
      <c r="B27" s="60" t="s">
        <v>155</v>
      </c>
      <c r="C27" s="60">
        <v>18.765000000000001</v>
      </c>
      <c r="D27" s="60">
        <v>9.25</v>
      </c>
      <c r="E27" s="60">
        <v>0.8</v>
      </c>
      <c r="F27" s="60">
        <v>1.2</v>
      </c>
      <c r="G27" s="60">
        <v>0.81</v>
      </c>
      <c r="H27" s="97">
        <v>26200</v>
      </c>
      <c r="I27" s="97">
        <v>1400</v>
      </c>
      <c r="J27" s="60">
        <v>1054</v>
      </c>
      <c r="K27" s="60">
        <v>39</v>
      </c>
      <c r="L27" s="60">
        <v>34.799999999999997</v>
      </c>
      <c r="M27" s="60">
        <v>1.5</v>
      </c>
      <c r="N27" s="60">
        <v>431</v>
      </c>
      <c r="O27" s="60">
        <v>19</v>
      </c>
      <c r="P27" s="60">
        <v>16.7</v>
      </c>
      <c r="Q27" s="60">
        <v>1.7</v>
      </c>
      <c r="R27" s="60">
        <v>40.6</v>
      </c>
      <c r="S27" s="60">
        <v>1.9</v>
      </c>
      <c r="T27" s="60">
        <v>12.49</v>
      </c>
      <c r="U27" s="60">
        <v>0.89</v>
      </c>
      <c r="V27" s="60">
        <v>19.100000000000001</v>
      </c>
      <c r="W27" s="60">
        <v>1</v>
      </c>
      <c r="X27" s="60">
        <v>149.69999999999999</v>
      </c>
      <c r="Y27" s="60">
        <v>9.1999999999999993</v>
      </c>
      <c r="Z27" s="60">
        <v>46.6</v>
      </c>
      <c r="AA27" s="60">
        <v>2.2000000000000002</v>
      </c>
      <c r="AB27" s="60">
        <v>336</v>
      </c>
      <c r="AC27" s="60">
        <v>15</v>
      </c>
      <c r="AD27" s="60">
        <v>35.5</v>
      </c>
      <c r="AE27" s="60">
        <v>1.8</v>
      </c>
      <c r="AF27" s="60">
        <v>182.2</v>
      </c>
      <c r="AG27" s="60">
        <v>9.4</v>
      </c>
      <c r="AH27" s="60">
        <v>11.47</v>
      </c>
      <c r="AI27" s="60">
        <v>0.71</v>
      </c>
      <c r="AJ27" s="60">
        <v>234</v>
      </c>
      <c r="AK27" s="60">
        <v>8</v>
      </c>
      <c r="AL27" s="60" t="s">
        <v>103</v>
      </c>
      <c r="AM27" s="60" t="s">
        <v>103</v>
      </c>
      <c r="AN27" s="60">
        <v>0.22900000000000001</v>
      </c>
      <c r="AO27" s="60">
        <v>5.5E-2</v>
      </c>
      <c r="AP27" s="60">
        <v>2.36</v>
      </c>
      <c r="AQ27" s="60">
        <v>0.2</v>
      </c>
      <c r="AR27" s="60">
        <v>0.311</v>
      </c>
      <c r="AS27" s="60">
        <v>5.2999999999999999E-2</v>
      </c>
      <c r="AT27" s="60">
        <v>1.167</v>
      </c>
      <c r="AU27" s="60">
        <v>5.8000000000000003E-2</v>
      </c>
      <c r="AV27" s="60">
        <v>670</v>
      </c>
      <c r="AW27" s="60">
        <v>25</v>
      </c>
      <c r="AX27" s="60">
        <v>24.6</v>
      </c>
      <c r="AY27" s="60">
        <v>1.1000000000000001</v>
      </c>
      <c r="AZ27" s="60">
        <v>49.9</v>
      </c>
      <c r="BA27" s="60">
        <v>1.9</v>
      </c>
      <c r="BB27" s="60">
        <v>6.27</v>
      </c>
      <c r="BC27" s="60">
        <v>0.35</v>
      </c>
      <c r="BD27" s="60">
        <v>29.5</v>
      </c>
      <c r="BE27" s="60">
        <v>2</v>
      </c>
      <c r="BF27" s="60">
        <v>6.96</v>
      </c>
      <c r="BG27" s="60">
        <v>0.56000000000000005</v>
      </c>
      <c r="BH27" s="60">
        <v>1.8</v>
      </c>
      <c r="BI27" s="60">
        <v>0.18</v>
      </c>
      <c r="BJ27" s="60">
        <v>6.5</v>
      </c>
      <c r="BK27" s="60">
        <v>0.57999999999999996</v>
      </c>
      <c r="BL27" s="60">
        <v>1</v>
      </c>
      <c r="BM27" s="60">
        <v>0.1</v>
      </c>
      <c r="BN27" s="60">
        <v>5.93</v>
      </c>
      <c r="BO27" s="60">
        <v>0.55000000000000004</v>
      </c>
      <c r="BP27" s="60">
        <v>1.37</v>
      </c>
      <c r="BQ27" s="60">
        <v>0.14000000000000001</v>
      </c>
      <c r="BR27" s="60">
        <v>3.47</v>
      </c>
      <c r="BS27" s="60">
        <v>0.27</v>
      </c>
      <c r="BT27" s="60">
        <v>0.49299999999999999</v>
      </c>
      <c r="BU27" s="60">
        <v>5.6000000000000001E-2</v>
      </c>
      <c r="BV27" s="60">
        <v>3.24</v>
      </c>
      <c r="BW27" s="60">
        <v>0.28999999999999998</v>
      </c>
      <c r="BX27" s="60">
        <v>0.55300000000000005</v>
      </c>
      <c r="BY27" s="60">
        <v>6.5000000000000002E-2</v>
      </c>
      <c r="BZ27" s="60">
        <v>5.24</v>
      </c>
      <c r="CA27" s="60">
        <v>0.56000000000000005</v>
      </c>
      <c r="CB27" s="60">
        <v>0.66700000000000004</v>
      </c>
      <c r="CC27" s="60">
        <v>8.2000000000000003E-2</v>
      </c>
      <c r="CD27" s="60">
        <v>0.55200000000000005</v>
      </c>
      <c r="CE27" s="60">
        <v>6.2E-2</v>
      </c>
      <c r="CF27" s="60">
        <v>0.20899999999999999</v>
      </c>
      <c r="CG27" s="60">
        <v>0.03</v>
      </c>
      <c r="CH27" s="60">
        <v>9.17</v>
      </c>
      <c r="CI27" s="60">
        <v>0.67</v>
      </c>
      <c r="CJ27" s="60">
        <v>7.9000000000000001E-2</v>
      </c>
      <c r="CK27" s="60">
        <v>1.7000000000000001E-2</v>
      </c>
      <c r="CL27" s="60">
        <v>5.85</v>
      </c>
      <c r="CM27" s="60">
        <v>0.37</v>
      </c>
      <c r="CN27" s="60">
        <v>1.88</v>
      </c>
      <c r="CO27" s="60">
        <v>0.13</v>
      </c>
    </row>
    <row r="28" spans="1:93" s="60" customFormat="1" ht="23.4" customHeight="1" x14ac:dyDescent="0.3">
      <c r="A28" s="60">
        <v>50</v>
      </c>
      <c r="B28" s="60" t="s">
        <v>155</v>
      </c>
      <c r="C28" s="60">
        <v>20.853999999999999</v>
      </c>
      <c r="D28" s="60">
        <v>8.7100000000000009</v>
      </c>
      <c r="E28" s="60">
        <v>0.56999999999999995</v>
      </c>
      <c r="F28" s="60">
        <v>2</v>
      </c>
      <c r="G28" s="60">
        <v>1.1000000000000001</v>
      </c>
      <c r="H28" s="97">
        <v>24900</v>
      </c>
      <c r="I28" s="97">
        <v>1500</v>
      </c>
      <c r="J28" s="60">
        <v>1098</v>
      </c>
      <c r="K28" s="60">
        <v>39</v>
      </c>
      <c r="L28" s="60">
        <v>33.9</v>
      </c>
      <c r="M28" s="60">
        <v>1.3</v>
      </c>
      <c r="N28" s="60">
        <v>428</v>
      </c>
      <c r="O28" s="60">
        <v>20</v>
      </c>
      <c r="P28" s="60">
        <v>17</v>
      </c>
      <c r="Q28" s="60">
        <v>1.3</v>
      </c>
      <c r="R28" s="60">
        <v>40</v>
      </c>
      <c r="S28" s="60">
        <v>2.2000000000000002</v>
      </c>
      <c r="T28" s="60">
        <v>12.8</v>
      </c>
      <c r="U28" s="60">
        <v>1.4</v>
      </c>
      <c r="V28" s="60">
        <v>18.989999999999998</v>
      </c>
      <c r="W28" s="60">
        <v>0.9</v>
      </c>
      <c r="X28" s="60">
        <v>151.1</v>
      </c>
      <c r="Y28" s="60">
        <v>8.8000000000000007</v>
      </c>
      <c r="Z28" s="60">
        <v>46.4</v>
      </c>
      <c r="AA28" s="60">
        <v>2</v>
      </c>
      <c r="AB28" s="60">
        <v>336</v>
      </c>
      <c r="AC28" s="60">
        <v>16</v>
      </c>
      <c r="AD28" s="60">
        <v>34</v>
      </c>
      <c r="AE28" s="60">
        <v>1.8</v>
      </c>
      <c r="AF28" s="60">
        <v>177.9</v>
      </c>
      <c r="AG28" s="60">
        <v>9.8000000000000007</v>
      </c>
      <c r="AH28" s="60">
        <v>11.43</v>
      </c>
      <c r="AI28" s="60">
        <v>0.62</v>
      </c>
      <c r="AJ28" s="60">
        <v>236</v>
      </c>
      <c r="AK28" s="60">
        <v>13</v>
      </c>
      <c r="AL28" s="60" t="s">
        <v>103</v>
      </c>
      <c r="AM28" s="60" t="s">
        <v>103</v>
      </c>
      <c r="AN28" s="60">
        <v>0.20899999999999999</v>
      </c>
      <c r="AO28" s="60">
        <v>4.9000000000000002E-2</v>
      </c>
      <c r="AP28" s="60">
        <v>2.14</v>
      </c>
      <c r="AQ28" s="60">
        <v>0.21</v>
      </c>
      <c r="AR28" s="60">
        <v>0.32700000000000001</v>
      </c>
      <c r="AS28" s="60">
        <v>5.5E-2</v>
      </c>
      <c r="AT28" s="60">
        <v>1.095</v>
      </c>
      <c r="AU28" s="60">
        <v>7.3999999999999996E-2</v>
      </c>
      <c r="AV28" s="60">
        <v>648</v>
      </c>
      <c r="AW28" s="60">
        <v>42</v>
      </c>
      <c r="AX28" s="60">
        <v>24.9</v>
      </c>
      <c r="AY28" s="60">
        <v>1.4</v>
      </c>
      <c r="AZ28" s="60">
        <v>49</v>
      </c>
      <c r="BA28" s="60">
        <v>2.2000000000000002</v>
      </c>
      <c r="BB28" s="60">
        <v>6.3</v>
      </c>
      <c r="BC28" s="60">
        <v>0.34</v>
      </c>
      <c r="BD28" s="60">
        <v>27.6</v>
      </c>
      <c r="BE28" s="60">
        <v>1.2</v>
      </c>
      <c r="BF28" s="60">
        <v>6.89</v>
      </c>
      <c r="BG28" s="60">
        <v>0.73</v>
      </c>
      <c r="BH28" s="60">
        <v>1.95</v>
      </c>
      <c r="BI28" s="60">
        <v>0.16</v>
      </c>
      <c r="BJ28" s="60">
        <v>6.73</v>
      </c>
      <c r="BK28" s="60">
        <v>0.67</v>
      </c>
      <c r="BL28" s="60">
        <v>0.93</v>
      </c>
      <c r="BM28" s="60">
        <v>0.1</v>
      </c>
      <c r="BN28" s="60">
        <v>6.22</v>
      </c>
      <c r="BO28" s="60">
        <v>0.59</v>
      </c>
      <c r="BP28" s="60">
        <v>1.2689999999999999</v>
      </c>
      <c r="BQ28" s="60">
        <v>0.09</v>
      </c>
      <c r="BR28" s="60">
        <v>3.44</v>
      </c>
      <c r="BS28" s="60">
        <v>0.31</v>
      </c>
      <c r="BT28" s="60">
        <v>0.53300000000000003</v>
      </c>
      <c r="BU28" s="60">
        <v>5.6000000000000001E-2</v>
      </c>
      <c r="BV28" s="60">
        <v>3.27</v>
      </c>
      <c r="BW28" s="60">
        <v>0.33</v>
      </c>
      <c r="BX28" s="60">
        <v>0.50600000000000001</v>
      </c>
      <c r="BY28" s="60">
        <v>6.7000000000000004E-2</v>
      </c>
      <c r="BZ28" s="60">
        <v>4.6900000000000004</v>
      </c>
      <c r="CA28" s="60">
        <v>0.55000000000000004</v>
      </c>
      <c r="CB28" s="60">
        <v>0.624</v>
      </c>
      <c r="CC28" s="60">
        <v>8.7999999999999995E-2</v>
      </c>
      <c r="CD28" s="60">
        <v>0.55800000000000005</v>
      </c>
      <c r="CE28" s="60">
        <v>7.0000000000000007E-2</v>
      </c>
      <c r="CF28" s="60">
        <v>0.17599999999999999</v>
      </c>
      <c r="CG28" s="60">
        <v>1.9E-2</v>
      </c>
      <c r="CH28" s="60">
        <v>9.85</v>
      </c>
      <c r="CI28" s="60">
        <v>0.74</v>
      </c>
      <c r="CJ28" s="60">
        <v>7.2999999999999995E-2</v>
      </c>
      <c r="CK28" s="60">
        <v>0.01</v>
      </c>
      <c r="CL28" s="60">
        <v>5.66</v>
      </c>
      <c r="CM28" s="60">
        <v>0.34</v>
      </c>
      <c r="CN28" s="60">
        <v>1.66</v>
      </c>
      <c r="CO28" s="60">
        <v>0.11</v>
      </c>
    </row>
    <row r="29" spans="1:93" s="96" customFormat="1" x14ac:dyDescent="0.3">
      <c r="B29" s="96" t="s">
        <v>269</v>
      </c>
      <c r="C29" s="96">
        <f t="shared" ref="C29:BH29" si="12">AVERAGE(C24:C28)</f>
        <v>20.6694</v>
      </c>
      <c r="D29" s="96">
        <f t="shared" si="12"/>
        <v>9.4839999999999982</v>
      </c>
      <c r="E29" s="96">
        <f t="shared" si="12"/>
        <v>0.79999999999999993</v>
      </c>
      <c r="F29" s="96">
        <f t="shared" si="12"/>
        <v>1.6539999999999999</v>
      </c>
      <c r="G29" s="96">
        <f t="shared" si="12"/>
        <v>0.8620000000000001</v>
      </c>
      <c r="H29" s="96">
        <f t="shared" si="12"/>
        <v>24800</v>
      </c>
      <c r="I29" s="96">
        <f t="shared" si="12"/>
        <v>1320</v>
      </c>
      <c r="J29" s="96">
        <f t="shared" si="12"/>
        <v>1144</v>
      </c>
      <c r="K29" s="96">
        <f t="shared" si="12"/>
        <v>46.8</v>
      </c>
      <c r="L29" s="96">
        <f t="shared" si="12"/>
        <v>33.92</v>
      </c>
      <c r="M29" s="96">
        <f t="shared" si="12"/>
        <v>1.38</v>
      </c>
      <c r="N29" s="96">
        <f t="shared" si="12"/>
        <v>428.6</v>
      </c>
      <c r="O29" s="96">
        <f t="shared" si="12"/>
        <v>20.399999999999999</v>
      </c>
      <c r="P29" s="96">
        <f t="shared" si="12"/>
        <v>16.84</v>
      </c>
      <c r="Q29" s="96">
        <f t="shared" si="12"/>
        <v>1.54</v>
      </c>
      <c r="R29" s="96">
        <f t="shared" si="12"/>
        <v>38.239999999999995</v>
      </c>
      <c r="S29" s="96">
        <f t="shared" si="12"/>
        <v>1.8200000000000003</v>
      </c>
      <c r="T29" s="96">
        <f t="shared" si="12"/>
        <v>11.776000000000002</v>
      </c>
      <c r="U29" s="96">
        <f t="shared" si="12"/>
        <v>1.1239999999999999</v>
      </c>
      <c r="V29" s="96">
        <f t="shared" si="12"/>
        <v>19.106000000000002</v>
      </c>
      <c r="W29" s="96">
        <f t="shared" si="12"/>
        <v>0.93399999999999994</v>
      </c>
      <c r="X29" s="96">
        <f t="shared" si="12"/>
        <v>146.57999999999998</v>
      </c>
      <c r="Y29" s="96">
        <f t="shared" si="12"/>
        <v>8.02</v>
      </c>
      <c r="Z29" s="96">
        <f t="shared" si="12"/>
        <v>47.18</v>
      </c>
      <c r="AA29" s="96">
        <f t="shared" si="12"/>
        <v>2.2399999999999998</v>
      </c>
      <c r="AB29" s="96">
        <f t="shared" si="12"/>
        <v>334.8</v>
      </c>
      <c r="AC29" s="96">
        <f t="shared" si="12"/>
        <v>15.8</v>
      </c>
      <c r="AD29" s="96">
        <f t="shared" si="12"/>
        <v>33.78</v>
      </c>
      <c r="AE29" s="96">
        <f t="shared" si="12"/>
        <v>1.7600000000000002</v>
      </c>
      <c r="AF29" s="96">
        <f t="shared" si="12"/>
        <v>178.88</v>
      </c>
      <c r="AG29" s="96">
        <f t="shared" si="12"/>
        <v>8.9200000000000017</v>
      </c>
      <c r="AH29" s="96">
        <f t="shared" si="12"/>
        <v>12.004000000000001</v>
      </c>
      <c r="AI29" s="96">
        <f t="shared" si="12"/>
        <v>0.68200000000000005</v>
      </c>
      <c r="AJ29" s="96">
        <f t="shared" si="12"/>
        <v>240.66</v>
      </c>
      <c r="AK29" s="96">
        <f t="shared" si="12"/>
        <v>11.5</v>
      </c>
      <c r="AL29" s="96" t="e">
        <f t="shared" si="12"/>
        <v>#DIV/0!</v>
      </c>
      <c r="AM29" s="96" t="e">
        <f t="shared" si="12"/>
        <v>#DIV/0!</v>
      </c>
      <c r="AN29" s="96">
        <f t="shared" si="12"/>
        <v>0.18140000000000001</v>
      </c>
      <c r="AO29" s="96">
        <f t="shared" si="12"/>
        <v>4.2400000000000007E-2</v>
      </c>
      <c r="AP29" s="96">
        <f t="shared" si="12"/>
        <v>2.1260000000000003</v>
      </c>
      <c r="AQ29" s="96">
        <f t="shared" si="12"/>
        <v>0.184</v>
      </c>
      <c r="AR29" s="96">
        <f t="shared" si="12"/>
        <v>0.31039999999999995</v>
      </c>
      <c r="AS29" s="96">
        <f t="shared" si="12"/>
        <v>5.1200000000000002E-2</v>
      </c>
      <c r="AT29" s="96">
        <f t="shared" si="12"/>
        <v>1.1152</v>
      </c>
      <c r="AU29" s="96">
        <f t="shared" si="12"/>
        <v>6.54E-2</v>
      </c>
      <c r="AV29" s="96">
        <f t="shared" si="12"/>
        <v>649.20000000000005</v>
      </c>
      <c r="AW29" s="96">
        <f t="shared" si="12"/>
        <v>32.6</v>
      </c>
      <c r="AX29" s="96">
        <f t="shared" si="12"/>
        <v>24.919999999999998</v>
      </c>
      <c r="AY29" s="96">
        <f t="shared" si="12"/>
        <v>1.28</v>
      </c>
      <c r="AZ29" s="96">
        <f t="shared" si="12"/>
        <v>51.019999999999996</v>
      </c>
      <c r="BA29" s="96">
        <f t="shared" si="12"/>
        <v>2.4200000000000004</v>
      </c>
      <c r="BB29" s="96">
        <f t="shared" si="12"/>
        <v>6.4899999999999993</v>
      </c>
      <c r="BC29" s="96">
        <f t="shared" si="12"/>
        <v>0.36600000000000005</v>
      </c>
      <c r="BD29" s="96">
        <f t="shared" si="12"/>
        <v>27.96</v>
      </c>
      <c r="BE29" s="96">
        <f t="shared" si="12"/>
        <v>1.8</v>
      </c>
      <c r="BF29" s="96">
        <f t="shared" si="12"/>
        <v>6.3980000000000006</v>
      </c>
      <c r="BG29" s="96">
        <f t="shared" si="12"/>
        <v>0.60200000000000009</v>
      </c>
      <c r="BH29" s="96">
        <f t="shared" si="12"/>
        <v>1.9099999999999997</v>
      </c>
      <c r="BI29" s="96">
        <f t="shared" ref="BI29:CO29" si="13">AVERAGE(BI24:BI28)</f>
        <v>0.17799999999999999</v>
      </c>
      <c r="BJ29" s="96">
        <f t="shared" si="13"/>
        <v>6.7200000000000006</v>
      </c>
      <c r="BK29" s="96">
        <f t="shared" si="13"/>
        <v>0.69000000000000006</v>
      </c>
      <c r="BL29" s="96">
        <f t="shared" si="13"/>
        <v>1.0005999999999999</v>
      </c>
      <c r="BM29" s="96">
        <f t="shared" si="13"/>
        <v>0.1028</v>
      </c>
      <c r="BN29" s="96">
        <f t="shared" si="13"/>
        <v>6.1839999999999993</v>
      </c>
      <c r="BO29" s="96">
        <f t="shared" si="13"/>
        <v>0.55999999999999994</v>
      </c>
      <c r="BP29" s="96">
        <f t="shared" si="13"/>
        <v>1.3222</v>
      </c>
      <c r="BQ29" s="96">
        <f t="shared" si="13"/>
        <v>0.12139999999999999</v>
      </c>
      <c r="BR29" s="96">
        <f t="shared" si="13"/>
        <v>3.63</v>
      </c>
      <c r="BS29" s="96">
        <f t="shared" si="13"/>
        <v>0.3</v>
      </c>
      <c r="BT29" s="96">
        <f t="shared" si="13"/>
        <v>0.50560000000000005</v>
      </c>
      <c r="BU29" s="96">
        <f t="shared" si="13"/>
        <v>6.5200000000000008E-2</v>
      </c>
      <c r="BV29" s="96">
        <f t="shared" si="13"/>
        <v>3.3300000000000005</v>
      </c>
      <c r="BW29" s="96">
        <f t="shared" si="13"/>
        <v>0.35</v>
      </c>
      <c r="BX29" s="96">
        <f t="shared" si="13"/>
        <v>0.52639999999999998</v>
      </c>
      <c r="BY29" s="96">
        <f t="shared" si="13"/>
        <v>6.6400000000000001E-2</v>
      </c>
      <c r="BZ29" s="96">
        <f t="shared" si="13"/>
        <v>4.8720000000000008</v>
      </c>
      <c r="CA29" s="96">
        <f t="shared" si="13"/>
        <v>0.56799999999999995</v>
      </c>
      <c r="CB29" s="96">
        <f t="shared" si="13"/>
        <v>0.6754</v>
      </c>
      <c r="CC29" s="96">
        <f t="shared" si="13"/>
        <v>9.8199999999999996E-2</v>
      </c>
      <c r="CD29" s="96">
        <f t="shared" si="13"/>
        <v>0.54100000000000004</v>
      </c>
      <c r="CE29" s="96">
        <f t="shared" si="13"/>
        <v>6.7799999999999999E-2</v>
      </c>
      <c r="CF29" s="96">
        <f t="shared" si="13"/>
        <v>0.18679999999999999</v>
      </c>
      <c r="CG29" s="96">
        <f t="shared" si="13"/>
        <v>2.3200000000000002E-2</v>
      </c>
      <c r="CH29" s="96">
        <f t="shared" si="13"/>
        <v>9.7160000000000011</v>
      </c>
      <c r="CI29" s="96">
        <f t="shared" si="13"/>
        <v>0.72200000000000009</v>
      </c>
      <c r="CJ29" s="96">
        <f t="shared" si="13"/>
        <v>6.608E-2</v>
      </c>
      <c r="CK29" s="96">
        <f t="shared" si="13"/>
        <v>1.316E-2</v>
      </c>
      <c r="CL29" s="96">
        <f t="shared" si="13"/>
        <v>5.8460000000000001</v>
      </c>
      <c r="CM29" s="96">
        <f t="shared" si="13"/>
        <v>0.37000000000000005</v>
      </c>
      <c r="CN29" s="96">
        <f t="shared" si="13"/>
        <v>1.802</v>
      </c>
      <c r="CO29" s="96">
        <f t="shared" si="13"/>
        <v>0.13999999999999999</v>
      </c>
    </row>
    <row r="30" spans="1:93" s="96" customFormat="1" x14ac:dyDescent="0.3">
      <c r="B30" s="96" t="s">
        <v>270</v>
      </c>
      <c r="D30" s="96">
        <f>_xlfn.STDEV.P(D23:D28)</f>
        <v>2.7516146365457321</v>
      </c>
      <c r="E30" s="96">
        <f t="shared" ref="E30:BJ30" si="14">_xlfn.STDEV.P(E23:E28)</f>
        <v>0.24871100874544094</v>
      </c>
      <c r="F30" s="96">
        <f t="shared" si="14"/>
        <v>0.50780025042737942</v>
      </c>
      <c r="G30" s="96">
        <f t="shared" si="14"/>
        <v>0.29788605677070262</v>
      </c>
      <c r="H30" s="96">
        <f t="shared" si="14"/>
        <v>7223.5482150723938</v>
      </c>
      <c r="I30" s="96">
        <f t="shared" si="14"/>
        <v>393.63974308415936</v>
      </c>
      <c r="J30" s="96">
        <f t="shared" si="14"/>
        <v>317.21301825135379</v>
      </c>
      <c r="K30" s="96">
        <f t="shared" si="14"/>
        <v>14.694177015365495</v>
      </c>
      <c r="L30" s="96">
        <f>_xlfn.STDEV.P(L23:L28)</f>
        <v>9.6225123184878729</v>
      </c>
      <c r="M30" s="96">
        <f t="shared" si="14"/>
        <v>0.41629925096585157</v>
      </c>
      <c r="N30" s="96">
        <f t="shared" si="14"/>
        <v>121.94419471724028</v>
      </c>
      <c r="O30" s="96">
        <f t="shared" si="14"/>
        <v>5.6083195434640549</v>
      </c>
      <c r="P30" s="96">
        <f t="shared" si="14"/>
        <v>5.0129295207655931</v>
      </c>
      <c r="Q30" s="96">
        <f t="shared" si="14"/>
        <v>0.47006431570202034</v>
      </c>
      <c r="R30" s="96">
        <f t="shared" si="14"/>
        <v>10.820470891792239</v>
      </c>
      <c r="S30" s="96">
        <f t="shared" si="14"/>
        <v>0.56216523078241876</v>
      </c>
      <c r="T30" s="96">
        <f t="shared" si="14"/>
        <v>3.3243937353873876</v>
      </c>
      <c r="U30" s="96">
        <f t="shared" si="14"/>
        <v>0.39267932457125759</v>
      </c>
      <c r="V30" s="96">
        <f t="shared" si="14"/>
        <v>5.7303378860981562</v>
      </c>
      <c r="W30" s="96">
        <f t="shared" si="14"/>
        <v>0.28452966686685716</v>
      </c>
      <c r="X30" s="96">
        <f t="shared" si="14"/>
        <v>41.268612664818775</v>
      </c>
      <c r="Y30" s="96">
        <f t="shared" si="14"/>
        <v>2.5040107319295792</v>
      </c>
      <c r="Z30" s="96">
        <f t="shared" si="14"/>
        <v>13.318757335392482</v>
      </c>
      <c r="AA30" s="96">
        <f t="shared" si="14"/>
        <v>0.62110299331669472</v>
      </c>
      <c r="AB30" s="96">
        <f t="shared" si="14"/>
        <v>96.315330303352795</v>
      </c>
      <c r="AC30" s="96">
        <f t="shared" si="14"/>
        <v>4.5961418700076724</v>
      </c>
      <c r="AD30" s="96">
        <f t="shared" si="14"/>
        <v>9.7095592998786291</v>
      </c>
      <c r="AE30" s="96">
        <f t="shared" si="14"/>
        <v>0.52832841198836655</v>
      </c>
      <c r="AF30" s="96">
        <f t="shared" si="14"/>
        <v>51.185317519329899</v>
      </c>
      <c r="AG30" s="96">
        <f t="shared" si="14"/>
        <v>2.7111886340277156</v>
      </c>
      <c r="AH30" s="96">
        <f t="shared" si="14"/>
        <v>3.3964711909979939</v>
      </c>
      <c r="AI30" s="96">
        <f t="shared" si="14"/>
        <v>0.19443808116286634</v>
      </c>
      <c r="AJ30" s="96">
        <f t="shared" si="14"/>
        <v>67.573510451340454</v>
      </c>
      <c r="AK30" s="96">
        <f t="shared" si="14"/>
        <v>3.7285525155554886</v>
      </c>
      <c r="AL30" s="96">
        <f t="shared" si="14"/>
        <v>0</v>
      </c>
      <c r="AM30" s="96">
        <f t="shared" si="14"/>
        <v>0</v>
      </c>
      <c r="AN30" s="96">
        <f t="shared" si="14"/>
        <v>5.2387690944860538E-2</v>
      </c>
      <c r="AO30" s="96">
        <f t="shared" si="14"/>
        <v>1.3999440190064464E-2</v>
      </c>
      <c r="AP30" s="96">
        <f t="shared" si="14"/>
        <v>0.65538646046106663</v>
      </c>
      <c r="AQ30" s="96">
        <f t="shared" si="14"/>
        <v>6.2275525165913233E-2</v>
      </c>
      <c r="AR30" s="96">
        <f t="shared" si="14"/>
        <v>8.5995730171556067E-2</v>
      </c>
      <c r="AS30" s="96">
        <f t="shared" si="14"/>
        <v>1.5816120681887733E-2</v>
      </c>
      <c r="AT30" s="96">
        <f t="shared" si="14"/>
        <v>0.31191991483393289</v>
      </c>
      <c r="AU30" s="96">
        <f t="shared" si="14"/>
        <v>1.9286454982551562E-2</v>
      </c>
      <c r="AV30" s="96">
        <f t="shared" si="14"/>
        <v>184.04301727872866</v>
      </c>
      <c r="AW30" s="96">
        <f t="shared" si="14"/>
        <v>9.9558851269645992</v>
      </c>
      <c r="AX30" s="96">
        <f t="shared" si="14"/>
        <v>7.1515367208472478</v>
      </c>
      <c r="AY30" s="96">
        <f t="shared" si="14"/>
        <v>0.36703167044990381</v>
      </c>
      <c r="AZ30" s="96">
        <f t="shared" si="14"/>
        <v>14.496145973006101</v>
      </c>
      <c r="BA30" s="96">
        <f t="shared" si="14"/>
        <v>0.71894475347581943</v>
      </c>
      <c r="BB30" s="96">
        <f t="shared" si="14"/>
        <v>1.8579885619875172</v>
      </c>
      <c r="BC30" s="96">
        <f t="shared" si="14"/>
        <v>0.12187781543009016</v>
      </c>
      <c r="BD30" s="96">
        <f t="shared" si="14"/>
        <v>7.7750227860687735</v>
      </c>
      <c r="BE30" s="96">
        <f t="shared" si="14"/>
        <v>0.60861428553432739</v>
      </c>
      <c r="BF30" s="96">
        <f t="shared" si="14"/>
        <v>1.8149654136389424</v>
      </c>
      <c r="BG30" s="96">
        <f t="shared" si="14"/>
        <v>0.19219600938170081</v>
      </c>
      <c r="BH30" s="96">
        <f t="shared" si="14"/>
        <v>0.54789934801665485</v>
      </c>
      <c r="BI30" s="96">
        <f t="shared" si="14"/>
        <v>5.4459363675958765E-2</v>
      </c>
      <c r="BJ30" s="96">
        <f t="shared" si="14"/>
        <v>1.9174504247913324</v>
      </c>
      <c r="BK30" s="96">
        <f t="shared" ref="BK30:CO30" si="15">_xlfn.STDEV.P(BK23:BK28)</f>
        <v>0.23597810901934729</v>
      </c>
      <c r="BL30" s="96">
        <f t="shared" si="15"/>
        <v>0.28895254430110162</v>
      </c>
      <c r="BM30" s="96">
        <f t="shared" si="15"/>
        <v>3.0430164337360281E-2</v>
      </c>
      <c r="BN30" s="96">
        <f t="shared" si="15"/>
        <v>1.7840748854315678</v>
      </c>
      <c r="BO30" s="96">
        <f t="shared" si="15"/>
        <v>0.17298198438175763</v>
      </c>
      <c r="BP30" s="96">
        <f t="shared" si="15"/>
        <v>0.37301078261892595</v>
      </c>
      <c r="BQ30" s="96">
        <f t="shared" si="15"/>
        <v>4.4232073436442088E-2</v>
      </c>
      <c r="BR30" s="96">
        <f t="shared" si="15"/>
        <v>1.0364868947775721</v>
      </c>
      <c r="BS30" s="96">
        <f t="shared" si="15"/>
        <v>9.4403494977137348E-2</v>
      </c>
      <c r="BT30" s="96">
        <f t="shared" si="15"/>
        <v>0.1455129839694449</v>
      </c>
      <c r="BU30" s="96">
        <f t="shared" si="15"/>
        <v>2.0720322287963572E-2</v>
      </c>
      <c r="BV30" s="96">
        <f t="shared" si="15"/>
        <v>0.9450438739682897</v>
      </c>
      <c r="BW30" s="96">
        <f t="shared" si="15"/>
        <v>0.1159203460374946</v>
      </c>
      <c r="BX30" s="96">
        <f t="shared" si="15"/>
        <v>0.154461819505744</v>
      </c>
      <c r="BY30" s="96">
        <f t="shared" si="15"/>
        <v>2.1449222448301573E-2</v>
      </c>
      <c r="BZ30" s="96">
        <f t="shared" si="15"/>
        <v>1.4491742816474305</v>
      </c>
      <c r="CA30" s="96">
        <f t="shared" si="15"/>
        <v>0.18346703557749539</v>
      </c>
      <c r="CB30" s="96">
        <f t="shared" si="15"/>
        <v>0.20223064660815157</v>
      </c>
      <c r="CC30" s="96">
        <f t="shared" si="15"/>
        <v>3.5318081193211316E-2</v>
      </c>
      <c r="CD30" s="96">
        <f t="shared" si="15"/>
        <v>0.16033811951174856</v>
      </c>
      <c r="CE30" s="96">
        <f t="shared" si="15"/>
        <v>2.2035150807446141E-2</v>
      </c>
      <c r="CF30" s="96">
        <f t="shared" si="15"/>
        <v>5.2173155679070382E-2</v>
      </c>
      <c r="CG30" s="96">
        <f t="shared" si="15"/>
        <v>7.6095535877226308E-3</v>
      </c>
      <c r="CH30" s="96">
        <f t="shared" si="15"/>
        <v>2.7353959670361969</v>
      </c>
      <c r="CI30" s="96">
        <f t="shared" si="15"/>
        <v>0.20465231306430046</v>
      </c>
      <c r="CJ30" s="96">
        <f t="shared" si="15"/>
        <v>2.0298660631806624E-2</v>
      </c>
      <c r="CK30" s="96">
        <f t="shared" si="15"/>
        <v>4.6269958924741242E-3</v>
      </c>
      <c r="CL30" s="96">
        <f t="shared" si="15"/>
        <v>1.65507935283288</v>
      </c>
      <c r="CM30" s="96">
        <f>_xlfn.STDEV.P(CM23:CM28)</f>
        <v>0.12023396442429023</v>
      </c>
      <c r="CN30" s="96">
        <f t="shared" si="15"/>
        <v>0.53329916968739444</v>
      </c>
      <c r="CO30" s="96">
        <f t="shared" si="15"/>
        <v>4.6781089797095582E-2</v>
      </c>
    </row>
    <row r="31" spans="1:93" s="60" customFormat="1" x14ac:dyDescent="0.3">
      <c r="A31" s="60">
        <v>50</v>
      </c>
      <c r="B31" s="60" t="s">
        <v>169</v>
      </c>
      <c r="C31" s="60">
        <v>20.47</v>
      </c>
      <c r="D31" s="60">
        <v>8.91</v>
      </c>
      <c r="E31" s="60">
        <v>0.77</v>
      </c>
      <c r="F31" s="60">
        <v>1.63</v>
      </c>
      <c r="G31" s="60">
        <v>0.95</v>
      </c>
      <c r="H31" s="97">
        <v>24300</v>
      </c>
      <c r="I31" s="97">
        <v>1500</v>
      </c>
      <c r="J31" s="60">
        <v>1191</v>
      </c>
      <c r="K31" s="60">
        <v>42</v>
      </c>
      <c r="L31" s="60">
        <v>34.299999999999997</v>
      </c>
      <c r="M31" s="60">
        <v>1.5</v>
      </c>
      <c r="N31" s="60">
        <v>423</v>
      </c>
      <c r="O31" s="60">
        <v>23</v>
      </c>
      <c r="P31" s="60">
        <v>15</v>
      </c>
      <c r="Q31" s="60">
        <v>1.4</v>
      </c>
      <c r="R31" s="60">
        <v>36.299999999999997</v>
      </c>
      <c r="S31" s="60">
        <v>1.8</v>
      </c>
      <c r="T31" s="60">
        <v>12.9</v>
      </c>
      <c r="U31" s="60">
        <v>1</v>
      </c>
      <c r="V31" s="60">
        <v>17.600000000000001</v>
      </c>
      <c r="W31" s="60">
        <v>0.82</v>
      </c>
      <c r="X31" s="60">
        <v>136.4</v>
      </c>
      <c r="Y31" s="60">
        <v>8.3000000000000007</v>
      </c>
      <c r="Z31" s="60">
        <v>44.4</v>
      </c>
      <c r="AA31" s="60">
        <v>2.1</v>
      </c>
      <c r="AB31" s="60">
        <v>327</v>
      </c>
      <c r="AC31" s="60">
        <v>16</v>
      </c>
      <c r="AD31" s="60">
        <v>33.799999999999997</v>
      </c>
      <c r="AE31" s="60">
        <v>1.7</v>
      </c>
      <c r="AF31" s="60">
        <v>175.6</v>
      </c>
      <c r="AG31" s="60">
        <v>9</v>
      </c>
      <c r="AH31" s="60">
        <v>11.48</v>
      </c>
      <c r="AI31" s="60">
        <v>0.56999999999999995</v>
      </c>
      <c r="AJ31" s="60">
        <v>240.9</v>
      </c>
      <c r="AK31" s="60">
        <v>9.3000000000000007</v>
      </c>
      <c r="AL31" s="60">
        <v>0.28000000000000003</v>
      </c>
      <c r="AM31" s="60">
        <v>0.21</v>
      </c>
      <c r="AN31" s="60">
        <v>0.19700000000000001</v>
      </c>
      <c r="AO31" s="60">
        <v>4.9000000000000002E-2</v>
      </c>
      <c r="AP31" s="60">
        <v>2.04</v>
      </c>
      <c r="AQ31" s="60">
        <v>0.18</v>
      </c>
      <c r="AR31" s="60">
        <v>0.30599999999999999</v>
      </c>
      <c r="AS31" s="60">
        <v>6.6000000000000003E-2</v>
      </c>
      <c r="AT31" s="60">
        <v>1.0840000000000001</v>
      </c>
      <c r="AU31" s="60">
        <v>7.6999999999999999E-2</v>
      </c>
      <c r="AV31" s="60">
        <v>627</v>
      </c>
      <c r="AW31" s="60">
        <v>34</v>
      </c>
      <c r="AX31" s="60">
        <v>23.8</v>
      </c>
      <c r="AY31" s="60">
        <v>1.2</v>
      </c>
      <c r="AZ31" s="60">
        <v>50.2</v>
      </c>
      <c r="BA31" s="60">
        <v>2.5</v>
      </c>
      <c r="BB31" s="60">
        <v>6.55</v>
      </c>
      <c r="BC31" s="60">
        <v>0.41</v>
      </c>
      <c r="BD31" s="60">
        <v>26.2</v>
      </c>
      <c r="BE31" s="60">
        <v>1.5</v>
      </c>
      <c r="BF31" s="60">
        <v>6.18</v>
      </c>
      <c r="BG31" s="60">
        <v>0.66</v>
      </c>
      <c r="BH31" s="60">
        <v>2.0099999999999998</v>
      </c>
      <c r="BI31" s="60">
        <v>0.2</v>
      </c>
      <c r="BJ31" s="60">
        <v>6.8</v>
      </c>
      <c r="BK31" s="60">
        <v>0.65</v>
      </c>
      <c r="BL31" s="60">
        <v>0.96099999999999997</v>
      </c>
      <c r="BM31" s="60">
        <v>9.4E-2</v>
      </c>
      <c r="BN31" s="60">
        <v>6.1</v>
      </c>
      <c r="BO31" s="60">
        <v>0.51</v>
      </c>
      <c r="BP31" s="60">
        <v>1.24</v>
      </c>
      <c r="BQ31" s="60">
        <v>0.12</v>
      </c>
      <c r="BR31" s="60">
        <v>3.65</v>
      </c>
      <c r="BS31" s="60">
        <v>0.28000000000000003</v>
      </c>
      <c r="BT31" s="60">
        <v>0.44800000000000001</v>
      </c>
      <c r="BU31" s="60">
        <v>6.7000000000000004E-2</v>
      </c>
      <c r="BV31" s="60">
        <v>3.39</v>
      </c>
      <c r="BW31" s="60">
        <v>0.33</v>
      </c>
      <c r="BX31" s="60">
        <v>0.42599999999999999</v>
      </c>
      <c r="BY31" s="60">
        <v>5.8000000000000003E-2</v>
      </c>
      <c r="BZ31" s="60">
        <v>4.75</v>
      </c>
      <c r="CA31" s="60">
        <v>0.67</v>
      </c>
      <c r="CB31" s="60">
        <v>0.76</v>
      </c>
      <c r="CC31" s="60">
        <v>0.12</v>
      </c>
      <c r="CD31" s="60">
        <v>0.57599999999999996</v>
      </c>
      <c r="CE31" s="60">
        <v>8.1000000000000003E-2</v>
      </c>
      <c r="CF31" s="60">
        <v>0.16900000000000001</v>
      </c>
      <c r="CG31" s="60">
        <v>2.1000000000000001E-2</v>
      </c>
      <c r="CH31" s="60">
        <v>8.67</v>
      </c>
      <c r="CI31" s="60">
        <v>0.67</v>
      </c>
      <c r="CJ31" s="60">
        <v>6.5000000000000002E-2</v>
      </c>
      <c r="CK31" s="60">
        <v>1.2999999999999999E-2</v>
      </c>
      <c r="CL31" s="60">
        <v>5.7</v>
      </c>
      <c r="CM31" s="60">
        <v>0.37</v>
      </c>
      <c r="CN31" s="60">
        <v>1.79</v>
      </c>
      <c r="CO31" s="60">
        <v>0.13</v>
      </c>
    </row>
    <row r="32" spans="1:93" s="60" customFormat="1" x14ac:dyDescent="0.3">
      <c r="A32" s="60">
        <v>50</v>
      </c>
      <c r="B32" s="60" t="s">
        <v>169</v>
      </c>
      <c r="C32" s="60">
        <v>19.359000000000002</v>
      </c>
      <c r="D32" s="60">
        <v>8.93</v>
      </c>
      <c r="E32" s="60">
        <v>0.68</v>
      </c>
      <c r="F32" s="60">
        <v>1.7</v>
      </c>
      <c r="G32" s="60">
        <v>0.81</v>
      </c>
      <c r="H32" s="97">
        <v>24500</v>
      </c>
      <c r="I32" s="97">
        <v>1200</v>
      </c>
      <c r="J32" s="60">
        <v>1263</v>
      </c>
      <c r="K32" s="60">
        <v>45</v>
      </c>
      <c r="L32" s="60">
        <v>34.200000000000003</v>
      </c>
      <c r="M32" s="60">
        <v>1.7</v>
      </c>
      <c r="N32" s="60">
        <v>439</v>
      </c>
      <c r="O32" s="60">
        <v>21</v>
      </c>
      <c r="P32" s="60">
        <v>16.100000000000001</v>
      </c>
      <c r="Q32" s="60">
        <v>1.5</v>
      </c>
      <c r="R32" s="60">
        <v>36.6</v>
      </c>
      <c r="S32" s="60">
        <v>1.8</v>
      </c>
      <c r="T32" s="60">
        <v>12.43</v>
      </c>
      <c r="U32" s="60">
        <v>0.83</v>
      </c>
      <c r="V32" s="60">
        <v>17.809999999999999</v>
      </c>
      <c r="W32" s="60">
        <v>0.94</v>
      </c>
      <c r="X32" s="60">
        <v>147.69999999999999</v>
      </c>
      <c r="Y32" s="60">
        <v>8.5</v>
      </c>
      <c r="Z32" s="60">
        <v>49.6</v>
      </c>
      <c r="AA32" s="60">
        <v>2.5</v>
      </c>
      <c r="AB32" s="60">
        <v>337</v>
      </c>
      <c r="AC32" s="60">
        <v>16</v>
      </c>
      <c r="AD32" s="60">
        <v>33.1</v>
      </c>
      <c r="AE32" s="60">
        <v>1.4</v>
      </c>
      <c r="AF32" s="60">
        <v>173.2</v>
      </c>
      <c r="AG32" s="60">
        <v>7.3</v>
      </c>
      <c r="AH32" s="60">
        <v>11.66</v>
      </c>
      <c r="AI32" s="60">
        <v>0.65</v>
      </c>
      <c r="AJ32" s="60">
        <v>263</v>
      </c>
      <c r="AK32" s="60">
        <v>13</v>
      </c>
      <c r="AL32" s="60">
        <v>0.28999999999999998</v>
      </c>
      <c r="AM32" s="60">
        <v>0.22</v>
      </c>
      <c r="AN32" s="60">
        <v>0.14399999999999999</v>
      </c>
      <c r="AO32" s="60">
        <v>3.4000000000000002E-2</v>
      </c>
      <c r="AP32" s="60">
        <v>2.02</v>
      </c>
      <c r="AQ32" s="60">
        <v>0.2</v>
      </c>
      <c r="AR32" s="60">
        <v>0.36099999999999999</v>
      </c>
      <c r="AS32" s="60">
        <v>0.04</v>
      </c>
      <c r="AT32" s="60">
        <v>1.139</v>
      </c>
      <c r="AU32" s="60">
        <v>4.8000000000000001E-2</v>
      </c>
      <c r="AV32" s="60">
        <v>630</v>
      </c>
      <c r="AW32" s="60">
        <v>26</v>
      </c>
      <c r="AX32" s="60">
        <v>23.1</v>
      </c>
      <c r="AY32" s="60">
        <v>1.1000000000000001</v>
      </c>
      <c r="AZ32" s="60">
        <v>49.3</v>
      </c>
      <c r="BA32" s="60">
        <v>1.7</v>
      </c>
      <c r="BB32" s="60">
        <v>6.32</v>
      </c>
      <c r="BC32" s="60">
        <v>0.31</v>
      </c>
      <c r="BD32" s="60">
        <v>25.7</v>
      </c>
      <c r="BE32" s="60">
        <v>1.4</v>
      </c>
      <c r="BF32" s="60">
        <v>6.13</v>
      </c>
      <c r="BG32" s="60">
        <v>0.57999999999999996</v>
      </c>
      <c r="BH32" s="60">
        <v>1.79</v>
      </c>
      <c r="BI32" s="60">
        <v>0.19</v>
      </c>
      <c r="BJ32" s="60">
        <v>6.62</v>
      </c>
      <c r="BK32" s="60">
        <v>0.68</v>
      </c>
      <c r="BL32" s="60">
        <v>0.99</v>
      </c>
      <c r="BM32" s="60">
        <v>0.11</v>
      </c>
      <c r="BN32" s="60">
        <v>6.19</v>
      </c>
      <c r="BO32" s="60">
        <v>0.49</v>
      </c>
      <c r="BP32" s="60">
        <v>1.1579999999999999</v>
      </c>
      <c r="BQ32" s="60">
        <v>8.6999999999999994E-2</v>
      </c>
      <c r="BR32" s="60">
        <v>3.69</v>
      </c>
      <c r="BS32" s="60">
        <v>0.35</v>
      </c>
      <c r="BT32" s="60">
        <v>0.48099999999999998</v>
      </c>
      <c r="BU32" s="60">
        <v>5.5E-2</v>
      </c>
      <c r="BV32" s="60">
        <v>3.22</v>
      </c>
      <c r="BW32" s="60">
        <v>0.38</v>
      </c>
      <c r="BX32" s="60">
        <v>0.50600000000000001</v>
      </c>
      <c r="BY32" s="60">
        <v>7.5999999999999998E-2</v>
      </c>
      <c r="BZ32" s="60">
        <v>4.4400000000000004</v>
      </c>
      <c r="CA32" s="60">
        <v>0.52</v>
      </c>
      <c r="CB32" s="60">
        <v>0.71399999999999997</v>
      </c>
      <c r="CC32" s="60">
        <v>9.9000000000000005E-2</v>
      </c>
      <c r="CD32" s="60">
        <v>0.51900000000000002</v>
      </c>
      <c r="CE32" s="60">
        <v>7.5999999999999998E-2</v>
      </c>
      <c r="CF32" s="60">
        <v>0.183</v>
      </c>
      <c r="CG32" s="60">
        <v>2.4E-2</v>
      </c>
      <c r="CH32" s="60">
        <v>9.15</v>
      </c>
      <c r="CI32" s="60">
        <v>0.6</v>
      </c>
      <c r="CJ32" s="60">
        <v>0.06</v>
      </c>
      <c r="CK32" s="60">
        <v>1.0999999999999999E-2</v>
      </c>
      <c r="CL32" s="60">
        <v>5.42</v>
      </c>
      <c r="CM32" s="60">
        <v>0.37</v>
      </c>
      <c r="CN32" s="60">
        <v>1.58</v>
      </c>
      <c r="CO32" s="60">
        <v>0.13</v>
      </c>
    </row>
    <row r="33" spans="1:93" s="60" customFormat="1" x14ac:dyDescent="0.3">
      <c r="A33" s="60">
        <v>50</v>
      </c>
      <c r="B33" s="60" t="s">
        <v>169</v>
      </c>
      <c r="C33" s="60">
        <v>21.231999999999999</v>
      </c>
      <c r="D33" s="60">
        <v>9.48</v>
      </c>
      <c r="E33" s="60">
        <v>0.64</v>
      </c>
      <c r="F33" s="60">
        <v>1.32</v>
      </c>
      <c r="G33" s="60">
        <v>0.64</v>
      </c>
      <c r="H33" s="97">
        <v>24000</v>
      </c>
      <c r="I33" s="97">
        <v>1300</v>
      </c>
      <c r="J33" s="60">
        <v>1244</v>
      </c>
      <c r="K33" s="60">
        <v>48</v>
      </c>
      <c r="L33" s="60">
        <v>34</v>
      </c>
      <c r="M33" s="60">
        <v>1.5</v>
      </c>
      <c r="N33" s="60">
        <v>418</v>
      </c>
      <c r="O33" s="60">
        <v>22</v>
      </c>
      <c r="P33" s="60">
        <v>16.399999999999999</v>
      </c>
      <c r="Q33" s="60">
        <v>1.4</v>
      </c>
      <c r="R33" s="60">
        <v>37.5</v>
      </c>
      <c r="S33" s="60">
        <v>1.7</v>
      </c>
      <c r="T33" s="60">
        <v>12.33</v>
      </c>
      <c r="U33" s="60">
        <v>0.94</v>
      </c>
      <c r="V33" s="60">
        <v>16.899999999999999</v>
      </c>
      <c r="W33" s="60">
        <v>0.78</v>
      </c>
      <c r="X33" s="60">
        <v>146</v>
      </c>
      <c r="Y33" s="60">
        <v>5.0999999999999996</v>
      </c>
      <c r="Z33" s="60">
        <v>47.6</v>
      </c>
      <c r="AA33" s="60">
        <v>2.2000000000000002</v>
      </c>
      <c r="AB33" s="60">
        <v>334</v>
      </c>
      <c r="AC33" s="60">
        <v>18</v>
      </c>
      <c r="AD33" s="60">
        <v>33</v>
      </c>
      <c r="AE33" s="60">
        <v>1.8</v>
      </c>
      <c r="AF33" s="60">
        <v>176.8</v>
      </c>
      <c r="AG33" s="60">
        <v>9.1999999999999993</v>
      </c>
      <c r="AH33" s="60">
        <v>11.39</v>
      </c>
      <c r="AI33" s="60">
        <v>0.55000000000000004</v>
      </c>
      <c r="AJ33" s="60">
        <v>256</v>
      </c>
      <c r="AK33" s="60">
        <v>13</v>
      </c>
      <c r="AL33" s="60">
        <v>2.1000000000000001E-2</v>
      </c>
      <c r="AM33" s="60">
        <v>4.2000000000000003E-2</v>
      </c>
      <c r="AN33" s="60">
        <v>0.16200000000000001</v>
      </c>
      <c r="AO33" s="60">
        <v>3.9E-2</v>
      </c>
      <c r="AP33" s="60">
        <v>1.93</v>
      </c>
      <c r="AQ33" s="60">
        <v>0.17</v>
      </c>
      <c r="AR33" s="60">
        <v>0.30499999999999999</v>
      </c>
      <c r="AS33" s="60">
        <v>0.04</v>
      </c>
      <c r="AT33" s="60">
        <v>1.206</v>
      </c>
      <c r="AU33" s="60">
        <v>7.2999999999999995E-2</v>
      </c>
      <c r="AV33" s="60">
        <v>663</v>
      </c>
      <c r="AW33" s="60">
        <v>29</v>
      </c>
      <c r="AX33" s="60">
        <v>24.6</v>
      </c>
      <c r="AY33" s="60">
        <v>1.3</v>
      </c>
      <c r="AZ33" s="60">
        <v>51.6</v>
      </c>
      <c r="BA33" s="60">
        <v>2.5</v>
      </c>
      <c r="BB33" s="60">
        <v>6.24</v>
      </c>
      <c r="BC33" s="60">
        <v>0.33</v>
      </c>
      <c r="BD33" s="60">
        <v>26.5</v>
      </c>
      <c r="BE33" s="60">
        <v>1.8</v>
      </c>
      <c r="BF33" s="60">
        <v>6.34</v>
      </c>
      <c r="BG33" s="60">
        <v>0.55000000000000004</v>
      </c>
      <c r="BH33" s="60">
        <v>1.82</v>
      </c>
      <c r="BI33" s="60">
        <v>0.15</v>
      </c>
      <c r="BJ33" s="60">
        <v>6.2</v>
      </c>
      <c r="BK33" s="60">
        <v>0.62</v>
      </c>
      <c r="BL33" s="60">
        <v>0.99199999999999999</v>
      </c>
      <c r="BM33" s="60">
        <v>7.4999999999999997E-2</v>
      </c>
      <c r="BN33" s="60">
        <v>6.2</v>
      </c>
      <c r="BO33" s="60">
        <v>0.65</v>
      </c>
      <c r="BP33" s="60">
        <v>1.2310000000000001</v>
      </c>
      <c r="BQ33" s="60">
        <v>8.5999999999999993E-2</v>
      </c>
      <c r="BR33" s="60">
        <v>3.54</v>
      </c>
      <c r="BS33" s="60">
        <v>0.34</v>
      </c>
      <c r="BT33" s="60">
        <v>0.46700000000000003</v>
      </c>
      <c r="BU33" s="60">
        <v>5.8999999999999997E-2</v>
      </c>
      <c r="BV33" s="60">
        <v>3.28</v>
      </c>
      <c r="BW33" s="60">
        <v>0.34</v>
      </c>
      <c r="BX33" s="60">
        <v>0.47</v>
      </c>
      <c r="BY33" s="60">
        <v>5.5E-2</v>
      </c>
      <c r="BZ33" s="60">
        <v>4.5</v>
      </c>
      <c r="CA33" s="60">
        <v>0.59</v>
      </c>
      <c r="CB33" s="60">
        <v>0.63500000000000001</v>
      </c>
      <c r="CC33" s="60">
        <v>7.8E-2</v>
      </c>
      <c r="CD33" s="60">
        <v>0.45300000000000001</v>
      </c>
      <c r="CE33" s="60">
        <v>6.8000000000000005E-2</v>
      </c>
      <c r="CF33" s="60">
        <v>0.182</v>
      </c>
      <c r="CG33" s="60">
        <v>2.5999999999999999E-2</v>
      </c>
      <c r="CH33" s="60">
        <v>8.52</v>
      </c>
      <c r="CI33" s="60">
        <v>0.56000000000000005</v>
      </c>
      <c r="CJ33" s="60">
        <v>5.5E-2</v>
      </c>
      <c r="CK33" s="60">
        <v>1.0999999999999999E-2</v>
      </c>
      <c r="CL33" s="60">
        <v>5.93</v>
      </c>
      <c r="CM33" s="60">
        <v>0.43</v>
      </c>
      <c r="CN33" s="60">
        <v>1.68</v>
      </c>
      <c r="CO33" s="60">
        <v>0.13</v>
      </c>
    </row>
    <row r="34" spans="1:93" s="60" customFormat="1" x14ac:dyDescent="0.3">
      <c r="A34" s="60">
        <v>50</v>
      </c>
      <c r="B34" s="60" t="s">
        <v>169</v>
      </c>
      <c r="C34" s="60">
        <v>21.640999999999998</v>
      </c>
      <c r="D34" s="60">
        <v>9.49</v>
      </c>
      <c r="E34" s="60">
        <v>0.79</v>
      </c>
      <c r="F34" s="60">
        <v>1.82</v>
      </c>
      <c r="G34" s="60">
        <v>0.61</v>
      </c>
      <c r="H34" s="97">
        <v>25700</v>
      </c>
      <c r="I34" s="97">
        <v>1400</v>
      </c>
      <c r="J34" s="60">
        <v>1196</v>
      </c>
      <c r="K34" s="60">
        <v>52</v>
      </c>
      <c r="L34" s="60">
        <v>34.6</v>
      </c>
      <c r="M34" s="60">
        <v>1.4</v>
      </c>
      <c r="N34" s="60">
        <v>404</v>
      </c>
      <c r="O34" s="60">
        <v>16</v>
      </c>
      <c r="P34" s="60">
        <v>15.2</v>
      </c>
      <c r="Q34" s="60">
        <v>1.1000000000000001</v>
      </c>
      <c r="R34" s="60">
        <v>40.299999999999997</v>
      </c>
      <c r="S34" s="60">
        <v>2.2000000000000002</v>
      </c>
      <c r="T34" s="60">
        <v>11.62</v>
      </c>
      <c r="U34" s="60">
        <v>0.86</v>
      </c>
      <c r="V34" s="60">
        <v>18.149999999999999</v>
      </c>
      <c r="W34" s="60">
        <v>0.89</v>
      </c>
      <c r="X34" s="60">
        <v>154.4</v>
      </c>
      <c r="Y34" s="60">
        <v>7.1</v>
      </c>
      <c r="Z34" s="60">
        <v>50.4</v>
      </c>
      <c r="AA34" s="60">
        <v>2.2999999999999998</v>
      </c>
      <c r="AB34" s="60">
        <v>338</v>
      </c>
      <c r="AC34" s="60">
        <v>18</v>
      </c>
      <c r="AD34" s="60">
        <v>34.700000000000003</v>
      </c>
      <c r="AE34" s="60">
        <v>1.9</v>
      </c>
      <c r="AF34" s="60">
        <v>181</v>
      </c>
      <c r="AG34" s="60">
        <v>9</v>
      </c>
      <c r="AH34" s="60">
        <v>11.41</v>
      </c>
      <c r="AI34" s="60">
        <v>0.51</v>
      </c>
      <c r="AJ34" s="60">
        <v>255</v>
      </c>
      <c r="AK34" s="60">
        <v>11</v>
      </c>
      <c r="AL34" s="60">
        <v>0.16</v>
      </c>
      <c r="AM34" s="60">
        <v>0.13</v>
      </c>
      <c r="AN34" s="60">
        <v>0.13600000000000001</v>
      </c>
      <c r="AO34" s="60">
        <v>3.9E-2</v>
      </c>
      <c r="AP34" s="60">
        <v>2.09</v>
      </c>
      <c r="AQ34" s="60">
        <v>0.19</v>
      </c>
      <c r="AR34" s="60">
        <v>0.30099999999999999</v>
      </c>
      <c r="AS34" s="60">
        <v>4.1000000000000002E-2</v>
      </c>
      <c r="AT34" s="60">
        <v>1.2150000000000001</v>
      </c>
      <c r="AU34" s="60">
        <v>0.06</v>
      </c>
      <c r="AV34" s="60">
        <v>680</v>
      </c>
      <c r="AW34" s="60">
        <v>33</v>
      </c>
      <c r="AX34" s="60">
        <v>24.8</v>
      </c>
      <c r="AY34" s="60">
        <v>1.1000000000000001</v>
      </c>
      <c r="AZ34" s="60">
        <v>51.3</v>
      </c>
      <c r="BA34" s="60">
        <v>2.2999999999999998</v>
      </c>
      <c r="BB34" s="60">
        <v>6.17</v>
      </c>
      <c r="BC34" s="60">
        <v>0.36</v>
      </c>
      <c r="BD34" s="60">
        <v>26.6</v>
      </c>
      <c r="BE34" s="60">
        <v>1.5</v>
      </c>
      <c r="BF34" s="60">
        <v>6.08</v>
      </c>
      <c r="BG34" s="60">
        <v>0.53</v>
      </c>
      <c r="BH34" s="60">
        <v>1.92</v>
      </c>
      <c r="BI34" s="60">
        <v>0.19</v>
      </c>
      <c r="BJ34" s="60">
        <v>5.87</v>
      </c>
      <c r="BK34" s="60">
        <v>0.5</v>
      </c>
      <c r="BL34" s="60">
        <v>0.97099999999999997</v>
      </c>
      <c r="BM34" s="60">
        <v>9.6000000000000002E-2</v>
      </c>
      <c r="BN34" s="60">
        <v>6.47</v>
      </c>
      <c r="BO34" s="60">
        <v>0.49</v>
      </c>
      <c r="BP34" s="60">
        <v>1.3</v>
      </c>
      <c r="BQ34" s="60">
        <v>0.13</v>
      </c>
      <c r="BR34" s="60">
        <v>3.42</v>
      </c>
      <c r="BS34" s="60">
        <v>0.3</v>
      </c>
      <c r="BT34" s="60">
        <v>0.44800000000000001</v>
      </c>
      <c r="BU34" s="60">
        <v>6.5000000000000002E-2</v>
      </c>
      <c r="BV34" s="60">
        <v>3.24</v>
      </c>
      <c r="BW34" s="60">
        <v>0.32</v>
      </c>
      <c r="BX34" s="60">
        <v>0.52</v>
      </c>
      <c r="BY34" s="60">
        <v>6.3E-2</v>
      </c>
      <c r="BZ34" s="60">
        <v>5.07</v>
      </c>
      <c r="CA34" s="60">
        <v>0.49</v>
      </c>
      <c r="CB34" s="60">
        <v>0.78</v>
      </c>
      <c r="CC34" s="60">
        <v>0.11</v>
      </c>
      <c r="CD34" s="60">
        <v>0.52100000000000002</v>
      </c>
      <c r="CE34" s="60">
        <v>7.5999999999999998E-2</v>
      </c>
      <c r="CF34" s="60">
        <v>0.20200000000000001</v>
      </c>
      <c r="CG34" s="60">
        <v>2.8000000000000001E-2</v>
      </c>
      <c r="CH34" s="60">
        <v>9.4</v>
      </c>
      <c r="CI34" s="60">
        <v>0.6</v>
      </c>
      <c r="CJ34" s="60">
        <v>6.2E-2</v>
      </c>
      <c r="CK34" s="60">
        <v>1.2E-2</v>
      </c>
      <c r="CL34" s="60">
        <v>5.93</v>
      </c>
      <c r="CM34" s="60">
        <v>0.36</v>
      </c>
      <c r="CN34" s="60">
        <v>1.65</v>
      </c>
      <c r="CO34" s="60">
        <v>0.1</v>
      </c>
    </row>
    <row r="35" spans="1:93" s="60" customFormat="1" x14ac:dyDescent="0.3">
      <c r="A35" s="60">
        <v>50</v>
      </c>
      <c r="B35" s="60" t="s">
        <v>169</v>
      </c>
      <c r="C35" s="60">
        <v>17.010999999999999</v>
      </c>
      <c r="D35" s="60">
        <v>9.86</v>
      </c>
      <c r="E35" s="60">
        <v>0.92</v>
      </c>
      <c r="F35" s="60">
        <v>2.0699999999999998</v>
      </c>
      <c r="G35" s="60">
        <v>0.74</v>
      </c>
      <c r="H35" s="97">
        <v>24400</v>
      </c>
      <c r="I35" s="97">
        <v>1300</v>
      </c>
      <c r="J35" s="60">
        <v>1185</v>
      </c>
      <c r="K35" s="60">
        <v>61</v>
      </c>
      <c r="L35" s="60">
        <v>33.4</v>
      </c>
      <c r="M35" s="60">
        <v>1.8</v>
      </c>
      <c r="N35" s="60">
        <v>408</v>
      </c>
      <c r="O35" s="60">
        <v>28</v>
      </c>
      <c r="P35" s="60">
        <v>15.2</v>
      </c>
      <c r="Q35" s="60">
        <v>2.1</v>
      </c>
      <c r="R35" s="60">
        <v>39.299999999999997</v>
      </c>
      <c r="S35" s="60">
        <v>2.2999999999999998</v>
      </c>
      <c r="T35" s="60">
        <v>12.04</v>
      </c>
      <c r="U35" s="60">
        <v>0.84</v>
      </c>
      <c r="V35" s="60">
        <v>17.600000000000001</v>
      </c>
      <c r="W35" s="60">
        <v>1</v>
      </c>
      <c r="X35" s="60">
        <v>149.30000000000001</v>
      </c>
      <c r="Y35" s="60">
        <v>6.1</v>
      </c>
      <c r="Z35" s="60">
        <v>48.9</v>
      </c>
      <c r="AA35" s="60">
        <v>2.4</v>
      </c>
      <c r="AB35" s="60">
        <v>325</v>
      </c>
      <c r="AC35" s="60">
        <v>20</v>
      </c>
      <c r="AD35" s="60">
        <v>33.299999999999997</v>
      </c>
      <c r="AE35" s="60">
        <v>2</v>
      </c>
      <c r="AF35" s="60">
        <v>177.3</v>
      </c>
      <c r="AG35" s="60">
        <v>9.8000000000000007</v>
      </c>
      <c r="AH35" s="60">
        <v>11.58</v>
      </c>
      <c r="AI35" s="60">
        <v>0.8</v>
      </c>
      <c r="AJ35" s="60">
        <v>258</v>
      </c>
      <c r="AK35" s="60">
        <v>12</v>
      </c>
      <c r="AL35" s="60" t="s">
        <v>103</v>
      </c>
      <c r="AM35" s="60" t="s">
        <v>103</v>
      </c>
      <c r="AN35" s="60">
        <v>0.12</v>
      </c>
      <c r="AO35" s="60">
        <v>0.04</v>
      </c>
      <c r="AP35" s="60">
        <v>2.2000000000000002</v>
      </c>
      <c r="AQ35" s="60">
        <v>0.2</v>
      </c>
      <c r="AR35" s="60">
        <v>0.29099999999999998</v>
      </c>
      <c r="AS35" s="60">
        <v>6.6000000000000003E-2</v>
      </c>
      <c r="AT35" s="60">
        <v>1.1659999999999999</v>
      </c>
      <c r="AU35" s="60">
        <v>8.4000000000000005E-2</v>
      </c>
      <c r="AV35" s="60">
        <v>669</v>
      </c>
      <c r="AW35" s="60">
        <v>41</v>
      </c>
      <c r="AX35" s="60">
        <v>23.9</v>
      </c>
      <c r="AY35" s="60">
        <v>1.3</v>
      </c>
      <c r="AZ35" s="60">
        <v>49.9</v>
      </c>
      <c r="BA35" s="60">
        <v>1.9</v>
      </c>
      <c r="BB35" s="60">
        <v>6.07</v>
      </c>
      <c r="BC35" s="60">
        <v>0.32</v>
      </c>
      <c r="BD35" s="60">
        <v>27.4</v>
      </c>
      <c r="BE35" s="60">
        <v>2</v>
      </c>
      <c r="BF35" s="60">
        <v>6.14</v>
      </c>
      <c r="BG35" s="60">
        <v>0.71</v>
      </c>
      <c r="BH35" s="60">
        <v>1.9</v>
      </c>
      <c r="BI35" s="60">
        <v>0.13</v>
      </c>
      <c r="BJ35" s="60">
        <v>6.66</v>
      </c>
      <c r="BK35" s="60">
        <v>0.76</v>
      </c>
      <c r="BL35" s="60">
        <v>1.01</v>
      </c>
      <c r="BM35" s="60">
        <v>0.11</v>
      </c>
      <c r="BN35" s="60">
        <v>6.09</v>
      </c>
      <c r="BO35" s="60">
        <v>0.48</v>
      </c>
      <c r="BP35" s="60">
        <v>1.32</v>
      </c>
      <c r="BQ35" s="60">
        <v>0.13</v>
      </c>
      <c r="BR35" s="60">
        <v>3.55</v>
      </c>
      <c r="BS35" s="60">
        <v>0.41</v>
      </c>
      <c r="BT35" s="60">
        <v>0.53200000000000003</v>
      </c>
      <c r="BU35" s="60">
        <v>7.3999999999999996E-2</v>
      </c>
      <c r="BV35" s="60">
        <v>3.22</v>
      </c>
      <c r="BW35" s="60">
        <v>0.35</v>
      </c>
      <c r="BX35" s="60">
        <v>0.52100000000000002</v>
      </c>
      <c r="BY35" s="60">
        <v>7.5999999999999998E-2</v>
      </c>
      <c r="BZ35" s="60">
        <v>5.17</v>
      </c>
      <c r="CA35" s="60">
        <v>0.54</v>
      </c>
      <c r="CB35" s="60">
        <v>0.66</v>
      </c>
      <c r="CC35" s="60">
        <v>0.11</v>
      </c>
      <c r="CD35" s="60">
        <v>0.58199999999999996</v>
      </c>
      <c r="CE35" s="60">
        <v>7.8E-2</v>
      </c>
      <c r="CF35" s="60">
        <v>0.19700000000000001</v>
      </c>
      <c r="CG35" s="60">
        <v>2.8000000000000001E-2</v>
      </c>
      <c r="CH35" s="60">
        <v>10.039999999999999</v>
      </c>
      <c r="CI35" s="60">
        <v>0.72</v>
      </c>
      <c r="CJ35" s="60">
        <v>3.9100000000000003E-2</v>
      </c>
      <c r="CK35" s="60">
        <v>9.1999999999999998E-3</v>
      </c>
      <c r="CL35" s="60">
        <v>5.56</v>
      </c>
      <c r="CM35" s="60">
        <v>0.54</v>
      </c>
      <c r="CN35" s="60">
        <v>1.6</v>
      </c>
      <c r="CO35" s="60">
        <v>0.13</v>
      </c>
    </row>
    <row r="36" spans="1:93" s="96" customFormat="1" x14ac:dyDescent="0.3">
      <c r="B36" s="96" t="s">
        <v>269</v>
      </c>
      <c r="C36" s="96">
        <f t="shared" ref="C36:BH36" si="16">AVERAGE(C31:C35)</f>
        <v>19.942599999999999</v>
      </c>
      <c r="D36" s="96">
        <f t="shared" si="16"/>
        <v>9.3339999999999996</v>
      </c>
      <c r="E36" s="96">
        <f t="shared" si="16"/>
        <v>0.76</v>
      </c>
      <c r="F36" s="96">
        <f t="shared" si="16"/>
        <v>1.7080000000000002</v>
      </c>
      <c r="G36" s="96">
        <f t="shared" si="16"/>
        <v>0.75</v>
      </c>
      <c r="H36" s="96">
        <f t="shared" si="16"/>
        <v>24580</v>
      </c>
      <c r="I36" s="96">
        <f t="shared" si="16"/>
        <v>1340</v>
      </c>
      <c r="J36" s="96">
        <f t="shared" si="16"/>
        <v>1215.8</v>
      </c>
      <c r="K36" s="96">
        <f t="shared" si="16"/>
        <v>49.6</v>
      </c>
      <c r="L36" s="96">
        <f t="shared" si="16"/>
        <v>34.1</v>
      </c>
      <c r="M36" s="96">
        <f t="shared" si="16"/>
        <v>1.5799999999999998</v>
      </c>
      <c r="N36" s="96">
        <f t="shared" si="16"/>
        <v>418.4</v>
      </c>
      <c r="O36" s="96">
        <f t="shared" si="16"/>
        <v>22</v>
      </c>
      <c r="P36" s="96">
        <f t="shared" si="16"/>
        <v>15.580000000000002</v>
      </c>
      <c r="Q36" s="96">
        <f t="shared" si="16"/>
        <v>1.5</v>
      </c>
      <c r="R36" s="96">
        <f t="shared" si="16"/>
        <v>38</v>
      </c>
      <c r="S36" s="96">
        <f t="shared" si="16"/>
        <v>1.9600000000000002</v>
      </c>
      <c r="T36" s="96">
        <f t="shared" si="16"/>
        <v>12.263999999999999</v>
      </c>
      <c r="U36" s="96">
        <f t="shared" si="16"/>
        <v>0.89399999999999991</v>
      </c>
      <c r="V36" s="96">
        <f t="shared" si="16"/>
        <v>17.612000000000002</v>
      </c>
      <c r="W36" s="96">
        <f t="shared" si="16"/>
        <v>0.8859999999999999</v>
      </c>
      <c r="X36" s="96">
        <f t="shared" si="16"/>
        <v>146.76</v>
      </c>
      <c r="Y36" s="96">
        <f t="shared" si="16"/>
        <v>7.0200000000000005</v>
      </c>
      <c r="Z36" s="96">
        <f t="shared" si="16"/>
        <v>48.18</v>
      </c>
      <c r="AA36" s="96">
        <f t="shared" si="16"/>
        <v>2.2999999999999998</v>
      </c>
      <c r="AB36" s="96">
        <f t="shared" si="16"/>
        <v>332.2</v>
      </c>
      <c r="AC36" s="96">
        <f t="shared" si="16"/>
        <v>17.600000000000001</v>
      </c>
      <c r="AD36" s="96">
        <f t="shared" si="16"/>
        <v>33.580000000000005</v>
      </c>
      <c r="AE36" s="96">
        <f t="shared" si="16"/>
        <v>1.7599999999999998</v>
      </c>
      <c r="AF36" s="96">
        <f t="shared" si="16"/>
        <v>176.77999999999997</v>
      </c>
      <c r="AG36" s="96">
        <f t="shared" si="16"/>
        <v>8.86</v>
      </c>
      <c r="AH36" s="96">
        <f t="shared" si="16"/>
        <v>11.504</v>
      </c>
      <c r="AI36" s="96">
        <f t="shared" si="16"/>
        <v>0.61599999999999999</v>
      </c>
      <c r="AJ36" s="96">
        <f t="shared" si="16"/>
        <v>254.58</v>
      </c>
      <c r="AK36" s="96">
        <f t="shared" si="16"/>
        <v>11.66</v>
      </c>
      <c r="AL36" s="96">
        <f t="shared" si="16"/>
        <v>0.18775000000000003</v>
      </c>
      <c r="AM36" s="96">
        <f t="shared" si="16"/>
        <v>0.15049999999999999</v>
      </c>
      <c r="AN36" s="96">
        <f t="shared" si="16"/>
        <v>0.15179999999999999</v>
      </c>
      <c r="AO36" s="96">
        <f t="shared" si="16"/>
        <v>4.02E-2</v>
      </c>
      <c r="AP36" s="96">
        <f t="shared" si="16"/>
        <v>2.056</v>
      </c>
      <c r="AQ36" s="96">
        <f t="shared" si="16"/>
        <v>0.188</v>
      </c>
      <c r="AR36" s="96">
        <f t="shared" si="16"/>
        <v>0.31279999999999997</v>
      </c>
      <c r="AS36" s="96">
        <f t="shared" si="16"/>
        <v>5.0599999999999999E-2</v>
      </c>
      <c r="AT36" s="96">
        <f t="shared" si="16"/>
        <v>1.1620000000000001</v>
      </c>
      <c r="AU36" s="96">
        <f t="shared" si="16"/>
        <v>6.8400000000000002E-2</v>
      </c>
      <c r="AV36" s="96">
        <f t="shared" si="16"/>
        <v>653.79999999999995</v>
      </c>
      <c r="AW36" s="96">
        <f t="shared" si="16"/>
        <v>32.6</v>
      </c>
      <c r="AX36" s="96">
        <f t="shared" si="16"/>
        <v>24.04</v>
      </c>
      <c r="AY36" s="96">
        <f t="shared" si="16"/>
        <v>1.1999999999999997</v>
      </c>
      <c r="AZ36" s="96">
        <f t="shared" si="16"/>
        <v>50.459999999999994</v>
      </c>
      <c r="BA36" s="96">
        <f t="shared" si="16"/>
        <v>2.1800000000000002</v>
      </c>
      <c r="BB36" s="96">
        <f t="shared" si="16"/>
        <v>6.2700000000000005</v>
      </c>
      <c r="BC36" s="96">
        <f t="shared" si="16"/>
        <v>0.34600000000000003</v>
      </c>
      <c r="BD36" s="96">
        <f t="shared" si="16"/>
        <v>26.48</v>
      </c>
      <c r="BE36" s="96">
        <f t="shared" si="16"/>
        <v>1.64</v>
      </c>
      <c r="BF36" s="96">
        <f t="shared" si="16"/>
        <v>6.1739999999999995</v>
      </c>
      <c r="BG36" s="96">
        <f t="shared" si="16"/>
        <v>0.60600000000000009</v>
      </c>
      <c r="BH36" s="96">
        <f t="shared" si="16"/>
        <v>1.8879999999999999</v>
      </c>
      <c r="BI36" s="96">
        <f t="shared" ref="BI36:CO36" si="17">AVERAGE(BI31:BI35)</f>
        <v>0.17199999999999999</v>
      </c>
      <c r="BJ36" s="96">
        <f t="shared" si="17"/>
        <v>6.4300000000000015</v>
      </c>
      <c r="BK36" s="96">
        <f t="shared" si="17"/>
        <v>0.64200000000000002</v>
      </c>
      <c r="BL36" s="96">
        <f t="shared" si="17"/>
        <v>0.98480000000000012</v>
      </c>
      <c r="BM36" s="96">
        <f t="shared" si="17"/>
        <v>9.7000000000000003E-2</v>
      </c>
      <c r="BN36" s="96">
        <f t="shared" si="17"/>
        <v>6.2099999999999991</v>
      </c>
      <c r="BO36" s="96">
        <f t="shared" si="17"/>
        <v>0.52399999999999991</v>
      </c>
      <c r="BP36" s="96">
        <f t="shared" si="17"/>
        <v>1.2498</v>
      </c>
      <c r="BQ36" s="96">
        <f t="shared" si="17"/>
        <v>0.11059999999999999</v>
      </c>
      <c r="BR36" s="96">
        <f t="shared" si="17"/>
        <v>3.5699999999999994</v>
      </c>
      <c r="BS36" s="96">
        <f t="shared" si="17"/>
        <v>0.33599999999999997</v>
      </c>
      <c r="BT36" s="96">
        <f t="shared" si="17"/>
        <v>0.47520000000000007</v>
      </c>
      <c r="BU36" s="96">
        <f t="shared" si="17"/>
        <v>6.4000000000000001E-2</v>
      </c>
      <c r="BV36" s="96">
        <f t="shared" si="17"/>
        <v>3.2700000000000005</v>
      </c>
      <c r="BW36" s="96">
        <f t="shared" si="17"/>
        <v>0.34400000000000003</v>
      </c>
      <c r="BX36" s="96">
        <f t="shared" si="17"/>
        <v>0.48860000000000003</v>
      </c>
      <c r="BY36" s="96">
        <f t="shared" si="17"/>
        <v>6.5600000000000006E-2</v>
      </c>
      <c r="BZ36" s="96">
        <f t="shared" si="17"/>
        <v>4.7859999999999996</v>
      </c>
      <c r="CA36" s="96">
        <f t="shared" si="17"/>
        <v>0.56199999999999994</v>
      </c>
      <c r="CB36" s="96">
        <f t="shared" si="17"/>
        <v>0.7098000000000001</v>
      </c>
      <c r="CC36" s="96">
        <f t="shared" si="17"/>
        <v>0.10340000000000001</v>
      </c>
      <c r="CD36" s="96">
        <f t="shared" si="17"/>
        <v>0.5302</v>
      </c>
      <c r="CE36" s="96">
        <f t="shared" si="17"/>
        <v>7.5800000000000006E-2</v>
      </c>
      <c r="CF36" s="96">
        <f t="shared" si="17"/>
        <v>0.18660000000000002</v>
      </c>
      <c r="CG36" s="96">
        <f t="shared" si="17"/>
        <v>2.5399999999999999E-2</v>
      </c>
      <c r="CH36" s="96">
        <f t="shared" si="17"/>
        <v>9.1560000000000006</v>
      </c>
      <c r="CI36" s="96">
        <f t="shared" si="17"/>
        <v>0.63000000000000012</v>
      </c>
      <c r="CJ36" s="96">
        <f t="shared" si="17"/>
        <v>5.6220000000000006E-2</v>
      </c>
      <c r="CK36" s="96">
        <f t="shared" si="17"/>
        <v>1.124E-2</v>
      </c>
      <c r="CL36" s="96">
        <f t="shared" si="17"/>
        <v>5.7080000000000002</v>
      </c>
      <c r="CM36" s="96">
        <f t="shared" si="17"/>
        <v>0.41399999999999998</v>
      </c>
      <c r="CN36" s="96">
        <f t="shared" si="17"/>
        <v>1.6599999999999997</v>
      </c>
      <c r="CO36" s="96">
        <f t="shared" si="17"/>
        <v>0.124</v>
      </c>
    </row>
    <row r="37" spans="1:93" s="96" customFormat="1" x14ac:dyDescent="0.3">
      <c r="B37" s="96" t="s">
        <v>270</v>
      </c>
      <c r="D37" s="96">
        <f>_xlfn.STDEV.P(D30:D35)</f>
        <v>2.4756082606384324</v>
      </c>
      <c r="E37" s="96">
        <f t="shared" ref="E37:BJ37" si="18">_xlfn.STDEV.P(E30:E35)</f>
        <v>0.21025660003450508</v>
      </c>
      <c r="F37" s="96">
        <f t="shared" si="18"/>
        <v>0.50011324257531142</v>
      </c>
      <c r="G37" s="96">
        <f t="shared" si="18"/>
        <v>0.20237719790253339</v>
      </c>
      <c r="H37" s="96">
        <f t="shared" si="18"/>
        <v>6490.3348929444091</v>
      </c>
      <c r="I37" s="96">
        <f t="shared" si="18"/>
        <v>364.76737942561448</v>
      </c>
      <c r="J37" s="96">
        <f t="shared" si="18"/>
        <v>336.12025042471817</v>
      </c>
      <c r="K37" s="96">
        <f t="shared" si="18"/>
        <v>14.332637959075159</v>
      </c>
      <c r="L37" s="96">
        <f>_xlfn.STDEV.P(L30:L35)</f>
        <v>9.1295262990062547</v>
      </c>
      <c r="M37" s="96">
        <f t="shared" si="18"/>
        <v>0.45396393537963575</v>
      </c>
      <c r="N37" s="96">
        <f t="shared" si="18"/>
        <v>111.05521930168678</v>
      </c>
      <c r="O37" s="96">
        <f t="shared" si="18"/>
        <v>7.0463464546961188</v>
      </c>
      <c r="P37" s="96">
        <f t="shared" si="18"/>
        <v>3.9711560469267257</v>
      </c>
      <c r="Q37" s="96">
        <f t="shared" si="18"/>
        <v>0.48716406000419477</v>
      </c>
      <c r="R37" s="96">
        <f t="shared" si="18"/>
        <v>10.228112148930462</v>
      </c>
      <c r="S37" s="96">
        <f t="shared" si="18"/>
        <v>0.56572741301619378</v>
      </c>
      <c r="T37" s="96">
        <f t="shared" si="18"/>
        <v>3.3540635422304712</v>
      </c>
      <c r="U37" s="96">
        <f t="shared" si="18"/>
        <v>0.19619520452725198</v>
      </c>
      <c r="V37" s="96">
        <f t="shared" si="18"/>
        <v>4.4437370188735352</v>
      </c>
      <c r="W37" s="96">
        <f t="shared" si="18"/>
        <v>0.2355815975762294</v>
      </c>
      <c r="X37" s="96">
        <f t="shared" si="18"/>
        <v>39.680612397795173</v>
      </c>
      <c r="Y37" s="96">
        <f t="shared" si="18"/>
        <v>2.0560128306089851</v>
      </c>
      <c r="Z37" s="96">
        <f t="shared" si="18"/>
        <v>13.132930620521206</v>
      </c>
      <c r="AA37" s="96">
        <f t="shared" si="18"/>
        <v>0.63886783095068467</v>
      </c>
      <c r="AB37" s="96">
        <f t="shared" si="18"/>
        <v>88.04050314572423</v>
      </c>
      <c r="AC37" s="96">
        <f t="shared" si="18"/>
        <v>5.0351586958463015</v>
      </c>
      <c r="AD37" s="96">
        <f t="shared" si="18"/>
        <v>8.9142172587297086</v>
      </c>
      <c r="AE37" s="96">
        <f t="shared" si="18"/>
        <v>0.49601395879706994</v>
      </c>
      <c r="AF37" s="96">
        <f t="shared" si="18"/>
        <v>46.863824397307923</v>
      </c>
      <c r="AG37" s="96">
        <f t="shared" si="18"/>
        <v>2.4144898591141915</v>
      </c>
      <c r="AH37" s="96">
        <f t="shared" si="18"/>
        <v>3.0229457531060433</v>
      </c>
      <c r="AI37" s="96">
        <f t="shared" si="18"/>
        <v>0.18294597389121839</v>
      </c>
      <c r="AJ37" s="96">
        <f t="shared" si="18"/>
        <v>70.017597721843501</v>
      </c>
      <c r="AK37" s="96">
        <f t="shared" si="18"/>
        <v>3.2180536560357673</v>
      </c>
      <c r="AL37" s="96">
        <f t="shared" si="18"/>
        <v>0.12307786153488368</v>
      </c>
      <c r="AM37" s="96">
        <f t="shared" si="18"/>
        <v>8.7958171877319052E-2</v>
      </c>
      <c r="AN37" s="96">
        <f t="shared" si="18"/>
        <v>4.416724400829343E-2</v>
      </c>
      <c r="AO37" s="96">
        <f t="shared" si="18"/>
        <v>1.0730468913552811E-2</v>
      </c>
      <c r="AP37" s="96">
        <f t="shared" si="18"/>
        <v>0.52821795363958457</v>
      </c>
      <c r="AQ37" s="96">
        <f t="shared" si="18"/>
        <v>4.8048938553871767E-2</v>
      </c>
      <c r="AR37" s="96">
        <f t="shared" si="18"/>
        <v>8.7475343202474951E-2</v>
      </c>
      <c r="AS37" s="96">
        <f t="shared" si="18"/>
        <v>1.7317934908711276E-2</v>
      </c>
      <c r="AT37" s="96">
        <f t="shared" si="18"/>
        <v>0.31978398768108296</v>
      </c>
      <c r="AU37" s="96">
        <f t="shared" si="18"/>
        <v>2.173828006133717E-2</v>
      </c>
      <c r="AV37" s="96">
        <f t="shared" si="18"/>
        <v>176.15325667006886</v>
      </c>
      <c r="AW37" s="96">
        <f t="shared" si="18"/>
        <v>9.6306508547739789</v>
      </c>
      <c r="AX37" s="96">
        <f t="shared" si="18"/>
        <v>6.3184319425534232</v>
      </c>
      <c r="AY37" s="96">
        <f t="shared" si="18"/>
        <v>0.32098724404247486</v>
      </c>
      <c r="AZ37" s="96">
        <f t="shared" si="18"/>
        <v>13.426120874348952</v>
      </c>
      <c r="BA37" s="96">
        <f t="shared" si="18"/>
        <v>0.62006747318737543</v>
      </c>
      <c r="BB37" s="96">
        <f t="shared" si="18"/>
        <v>1.6509258736115717</v>
      </c>
      <c r="BC37" s="96">
        <f t="shared" si="18"/>
        <v>8.9795101339095476E-2</v>
      </c>
      <c r="BD37" s="96">
        <f t="shared" si="18"/>
        <v>6.9894143429515125</v>
      </c>
      <c r="BE37" s="96">
        <f t="shared" si="18"/>
        <v>0.4355960941316615</v>
      </c>
      <c r="BF37" s="96">
        <f t="shared" si="18"/>
        <v>1.6265422820054987</v>
      </c>
      <c r="BG37" s="96">
        <f t="shared" si="18"/>
        <v>0.16634040676828163</v>
      </c>
      <c r="BH37" s="96">
        <f t="shared" si="18"/>
        <v>0.50445319095781838</v>
      </c>
      <c r="BI37" s="96">
        <f t="shared" si="18"/>
        <v>5.0320916221483096E-2</v>
      </c>
      <c r="BJ37" s="96">
        <f t="shared" si="18"/>
        <v>1.7108308438330619</v>
      </c>
      <c r="BK37" s="96">
        <f t="shared" ref="BK37:CO37" si="19">_xlfn.STDEV.P(BK30:BK35)</f>
        <v>0.17002850086068302</v>
      </c>
      <c r="BL37" s="96">
        <f t="shared" si="19"/>
        <v>0.25979923915791597</v>
      </c>
      <c r="BM37" s="96">
        <f t="shared" si="19"/>
        <v>2.7461951001316882E-2</v>
      </c>
      <c r="BN37" s="96">
        <f t="shared" si="19"/>
        <v>1.6542173846031505</v>
      </c>
      <c r="BO37" s="96">
        <f t="shared" si="19"/>
        <v>0.14317706951367407</v>
      </c>
      <c r="BP37" s="96">
        <f t="shared" si="19"/>
        <v>0.33089715835129346</v>
      </c>
      <c r="BQ37" s="96">
        <f t="shared" si="19"/>
        <v>3.075111036013764E-2</v>
      </c>
      <c r="BR37" s="96">
        <f t="shared" si="19"/>
        <v>0.94811279321474784</v>
      </c>
      <c r="BS37" s="96">
        <f t="shared" si="19"/>
        <v>9.8961883262124642E-2</v>
      </c>
      <c r="BT37" s="96">
        <f t="shared" si="19"/>
        <v>0.12608511705013409</v>
      </c>
      <c r="BU37" s="96">
        <f t="shared" si="19"/>
        <v>1.7209213064105996E-2</v>
      </c>
      <c r="BV37" s="96">
        <f t="shared" si="19"/>
        <v>0.86841978040355916</v>
      </c>
      <c r="BW37" s="96">
        <f t="shared" si="19"/>
        <v>8.7053885413046192E-2</v>
      </c>
      <c r="BX37" s="96">
        <f t="shared" si="19"/>
        <v>0.1288691000718751</v>
      </c>
      <c r="BY37" s="96">
        <f t="shared" si="19"/>
        <v>1.8337617523745034E-2</v>
      </c>
      <c r="BZ37" s="96">
        <f t="shared" si="19"/>
        <v>1.2721105535169983</v>
      </c>
      <c r="CA37" s="96">
        <f t="shared" si="19"/>
        <v>0.15236250867334339</v>
      </c>
      <c r="CB37" s="96">
        <f t="shared" si="19"/>
        <v>0.19588673332318965</v>
      </c>
      <c r="CC37" s="96">
        <f t="shared" si="19"/>
        <v>2.8547688339022593E-2</v>
      </c>
      <c r="CD37" s="96">
        <f t="shared" si="19"/>
        <v>0.14430810530015367</v>
      </c>
      <c r="CE37" s="96">
        <f t="shared" si="19"/>
        <v>2.0419282174978539E-2</v>
      </c>
      <c r="CF37" s="96">
        <f t="shared" si="19"/>
        <v>5.1231523056940377E-2</v>
      </c>
      <c r="CG37" s="96">
        <f t="shared" si="19"/>
        <v>7.0586824347760226E-3</v>
      </c>
      <c r="CH37" s="96">
        <f t="shared" si="19"/>
        <v>2.4438761376400682</v>
      </c>
      <c r="CI37" s="96">
        <f t="shared" si="19"/>
        <v>0.16691675186449395</v>
      </c>
      <c r="CJ37" s="96">
        <f t="shared" si="19"/>
        <v>1.5783184714211036E-2</v>
      </c>
      <c r="CK37" s="96">
        <f t="shared" si="19"/>
        <v>2.7201466291705799E-3</v>
      </c>
      <c r="CL37" s="96">
        <f t="shared" si="19"/>
        <v>1.5216192842309628</v>
      </c>
      <c r="CM37" s="96">
        <f>_xlfn.STDEV.P(CM30:CM35)</f>
        <v>0.12572151966961501</v>
      </c>
      <c r="CN37" s="96">
        <f t="shared" si="19"/>
        <v>0.42529969188847688</v>
      </c>
      <c r="CO37" s="96">
        <f t="shared" si="19"/>
        <v>3.0792225057914402E-2</v>
      </c>
    </row>
    <row r="38" spans="1:93" s="60" customFormat="1" x14ac:dyDescent="0.3">
      <c r="A38" s="60">
        <v>50</v>
      </c>
      <c r="B38" s="60" t="s">
        <v>185</v>
      </c>
      <c r="C38" s="60">
        <v>21.701000000000001</v>
      </c>
      <c r="D38" s="60">
        <v>9.32</v>
      </c>
      <c r="E38" s="60">
        <v>0.72</v>
      </c>
      <c r="F38" s="60">
        <v>2.2400000000000002</v>
      </c>
      <c r="G38" s="60">
        <v>0.91</v>
      </c>
      <c r="H38" s="97">
        <v>25000</v>
      </c>
      <c r="I38" s="97">
        <v>1300</v>
      </c>
      <c r="J38" s="60">
        <v>1147</v>
      </c>
      <c r="K38" s="60">
        <v>41</v>
      </c>
      <c r="L38" s="60">
        <v>34</v>
      </c>
      <c r="M38" s="60">
        <v>1.3</v>
      </c>
      <c r="N38" s="60">
        <v>413</v>
      </c>
      <c r="O38" s="60">
        <v>19</v>
      </c>
      <c r="P38" s="60">
        <v>14.73</v>
      </c>
      <c r="Q38" s="60">
        <v>0.82</v>
      </c>
      <c r="R38" s="60">
        <v>40</v>
      </c>
      <c r="S38" s="60">
        <v>1.6</v>
      </c>
      <c r="T38" s="60">
        <v>12.5</v>
      </c>
      <c r="U38" s="60">
        <v>1.1000000000000001</v>
      </c>
      <c r="V38" s="60">
        <v>18.68</v>
      </c>
      <c r="W38" s="60">
        <v>0.97</v>
      </c>
      <c r="X38" s="60">
        <v>153.4</v>
      </c>
      <c r="Y38" s="60">
        <v>7.4</v>
      </c>
      <c r="Z38" s="60">
        <v>47.3</v>
      </c>
      <c r="AA38" s="60">
        <v>2.2000000000000002</v>
      </c>
      <c r="AB38" s="60">
        <v>332</v>
      </c>
      <c r="AC38" s="60">
        <v>15</v>
      </c>
      <c r="AD38" s="60">
        <v>32.299999999999997</v>
      </c>
      <c r="AE38" s="60">
        <v>1.8</v>
      </c>
      <c r="AF38" s="60">
        <v>179</v>
      </c>
      <c r="AG38" s="60">
        <v>10</v>
      </c>
      <c r="AH38" s="60">
        <v>12.19</v>
      </c>
      <c r="AI38" s="60">
        <v>0.83</v>
      </c>
      <c r="AJ38" s="60">
        <v>254</v>
      </c>
      <c r="AK38" s="60">
        <v>12</v>
      </c>
      <c r="AL38" s="60">
        <v>0.35</v>
      </c>
      <c r="AM38" s="60">
        <v>0.22</v>
      </c>
      <c r="AN38" s="60">
        <v>0.185</v>
      </c>
      <c r="AO38" s="60">
        <v>4.8000000000000001E-2</v>
      </c>
      <c r="AP38" s="60">
        <v>2.25</v>
      </c>
      <c r="AQ38" s="60">
        <v>0.16</v>
      </c>
      <c r="AR38" s="60">
        <v>0.33100000000000002</v>
      </c>
      <c r="AS38" s="60">
        <v>0.06</v>
      </c>
      <c r="AT38" s="60">
        <v>1.1279999999999999</v>
      </c>
      <c r="AU38" s="60">
        <v>6.7000000000000004E-2</v>
      </c>
      <c r="AV38" s="60">
        <v>664</v>
      </c>
      <c r="AW38" s="60">
        <v>32</v>
      </c>
      <c r="AX38" s="60">
        <v>24.7</v>
      </c>
      <c r="AY38" s="60">
        <v>1.2</v>
      </c>
      <c r="AZ38" s="60">
        <v>52.6</v>
      </c>
      <c r="BA38" s="60">
        <v>2.7</v>
      </c>
      <c r="BB38" s="60">
        <v>6.66</v>
      </c>
      <c r="BC38" s="60">
        <v>0.37</v>
      </c>
      <c r="BD38" s="60">
        <v>28.3</v>
      </c>
      <c r="BE38" s="60">
        <v>1.3</v>
      </c>
      <c r="BF38" s="60">
        <v>6.13</v>
      </c>
      <c r="BG38" s="60">
        <v>0.47</v>
      </c>
      <c r="BH38" s="60">
        <v>1.97</v>
      </c>
      <c r="BI38" s="60">
        <v>0.18</v>
      </c>
      <c r="BJ38" s="60">
        <v>5.69</v>
      </c>
      <c r="BK38" s="60">
        <v>0.38</v>
      </c>
      <c r="BL38" s="60">
        <v>1.06</v>
      </c>
      <c r="BM38" s="60">
        <v>0.12</v>
      </c>
      <c r="BN38" s="60">
        <v>6.08</v>
      </c>
      <c r="BO38" s="60">
        <v>0.47</v>
      </c>
      <c r="BP38" s="60">
        <v>1.17</v>
      </c>
      <c r="BQ38" s="60">
        <v>0.1</v>
      </c>
      <c r="BR38" s="60">
        <v>3.77</v>
      </c>
      <c r="BS38" s="60">
        <v>0.4</v>
      </c>
      <c r="BT38" s="60">
        <v>0.498</v>
      </c>
      <c r="BU38" s="60">
        <v>6.2E-2</v>
      </c>
      <c r="BV38" s="60">
        <v>3.25</v>
      </c>
      <c r="BW38" s="60">
        <v>0.36</v>
      </c>
      <c r="BX38" s="60">
        <v>0.52</v>
      </c>
      <c r="BY38" s="60">
        <v>7.8E-2</v>
      </c>
      <c r="BZ38" s="60">
        <v>4.2</v>
      </c>
      <c r="CA38" s="60">
        <v>0.49</v>
      </c>
      <c r="CB38" s="60">
        <v>0.72899999999999998</v>
      </c>
      <c r="CC38" s="60">
        <v>8.5999999999999993E-2</v>
      </c>
      <c r="CD38" s="60">
        <v>0.47</v>
      </c>
      <c r="CE38" s="60">
        <v>6.5000000000000002E-2</v>
      </c>
      <c r="CF38" s="60">
        <v>0.186</v>
      </c>
      <c r="CG38" s="60">
        <v>2.1999999999999999E-2</v>
      </c>
      <c r="CH38" s="60">
        <v>9.99</v>
      </c>
      <c r="CI38" s="60">
        <v>0.76</v>
      </c>
      <c r="CJ38" s="60">
        <v>4.8899999999999999E-2</v>
      </c>
      <c r="CK38" s="60">
        <v>8.8000000000000005E-3</v>
      </c>
      <c r="CL38" s="60">
        <v>6.02</v>
      </c>
      <c r="CM38" s="60">
        <v>0.44</v>
      </c>
      <c r="CN38" s="60">
        <v>1.65</v>
      </c>
      <c r="CO38" s="60">
        <v>0.14000000000000001</v>
      </c>
    </row>
    <row r="39" spans="1:93" s="60" customFormat="1" x14ac:dyDescent="0.3">
      <c r="A39" s="60">
        <v>50</v>
      </c>
      <c r="B39" s="60" t="s">
        <v>185</v>
      </c>
      <c r="C39" s="60">
        <v>20.503</v>
      </c>
      <c r="D39" s="60">
        <v>9.4700000000000006</v>
      </c>
      <c r="E39" s="60">
        <v>0.89</v>
      </c>
      <c r="F39" s="60">
        <v>2.0699999999999998</v>
      </c>
      <c r="G39" s="60">
        <v>0.75</v>
      </c>
      <c r="H39" s="97">
        <v>24700</v>
      </c>
      <c r="I39" s="97">
        <v>1200</v>
      </c>
      <c r="J39" s="60">
        <v>1210</v>
      </c>
      <c r="K39" s="60">
        <v>61</v>
      </c>
      <c r="L39" s="60">
        <v>34.200000000000003</v>
      </c>
      <c r="M39" s="60">
        <v>1.5</v>
      </c>
      <c r="N39" s="60">
        <v>427</v>
      </c>
      <c r="O39" s="60">
        <v>21</v>
      </c>
      <c r="P39" s="60">
        <v>15.5</v>
      </c>
      <c r="Q39" s="60">
        <v>1.4</v>
      </c>
      <c r="R39" s="60">
        <v>39.4</v>
      </c>
      <c r="S39" s="60">
        <v>2.1</v>
      </c>
      <c r="T39" s="60">
        <v>12.4</v>
      </c>
      <c r="U39" s="60">
        <v>1.3</v>
      </c>
      <c r="V39" s="60">
        <v>18.600000000000001</v>
      </c>
      <c r="W39" s="60">
        <v>1</v>
      </c>
      <c r="X39" s="60">
        <v>157.4</v>
      </c>
      <c r="Y39" s="60">
        <v>7.9</v>
      </c>
      <c r="Z39" s="60">
        <v>50.5</v>
      </c>
      <c r="AA39" s="60">
        <v>3.2</v>
      </c>
      <c r="AB39" s="60">
        <v>336</v>
      </c>
      <c r="AC39" s="60">
        <v>22</v>
      </c>
      <c r="AD39" s="60">
        <v>32.299999999999997</v>
      </c>
      <c r="AE39" s="60">
        <v>2.1</v>
      </c>
      <c r="AF39" s="60">
        <v>180.4</v>
      </c>
      <c r="AG39" s="60">
        <v>9.6</v>
      </c>
      <c r="AH39" s="60">
        <v>12.28</v>
      </c>
      <c r="AI39" s="60">
        <v>0.76</v>
      </c>
      <c r="AJ39" s="60">
        <v>271</v>
      </c>
      <c r="AK39" s="60">
        <v>12</v>
      </c>
      <c r="AL39" s="60" t="s">
        <v>103</v>
      </c>
      <c r="AM39" s="60" t="s">
        <v>103</v>
      </c>
      <c r="AN39" s="60">
        <v>0.14599999999999999</v>
      </c>
      <c r="AO39" s="60">
        <v>3.9E-2</v>
      </c>
      <c r="AP39" s="60">
        <v>2.15</v>
      </c>
      <c r="AQ39" s="60">
        <v>0.24</v>
      </c>
      <c r="AR39" s="60">
        <v>0.32400000000000001</v>
      </c>
      <c r="AS39" s="60">
        <v>4.4999999999999998E-2</v>
      </c>
      <c r="AT39" s="60">
        <v>1.175</v>
      </c>
      <c r="AU39" s="60">
        <v>5.5E-2</v>
      </c>
      <c r="AV39" s="60">
        <v>689</v>
      </c>
      <c r="AW39" s="60">
        <v>46</v>
      </c>
      <c r="AX39" s="60">
        <v>24.4</v>
      </c>
      <c r="AY39" s="60">
        <v>1.2</v>
      </c>
      <c r="AZ39" s="60">
        <v>51.3</v>
      </c>
      <c r="BA39" s="60">
        <v>2.7</v>
      </c>
      <c r="BB39" s="60">
        <v>6.3</v>
      </c>
      <c r="BC39" s="60">
        <v>0.38</v>
      </c>
      <c r="BD39" s="60">
        <v>27.5</v>
      </c>
      <c r="BE39" s="60">
        <v>1.6</v>
      </c>
      <c r="BF39" s="60">
        <v>6.62</v>
      </c>
      <c r="BG39" s="60">
        <v>0.6</v>
      </c>
      <c r="BH39" s="60">
        <v>1.88</v>
      </c>
      <c r="BI39" s="60">
        <v>0.21</v>
      </c>
      <c r="BJ39" s="60">
        <v>6.29</v>
      </c>
      <c r="BK39" s="60">
        <v>0.62</v>
      </c>
      <c r="BL39" s="60">
        <v>0.99099999999999999</v>
      </c>
      <c r="BM39" s="60">
        <v>9.8000000000000004E-2</v>
      </c>
      <c r="BN39" s="60">
        <v>6.38</v>
      </c>
      <c r="BO39" s="60">
        <v>0.54</v>
      </c>
      <c r="BP39" s="60">
        <v>1.28</v>
      </c>
      <c r="BQ39" s="60">
        <v>0.11</v>
      </c>
      <c r="BR39" s="60">
        <v>3.73</v>
      </c>
      <c r="BS39" s="60">
        <v>0.39</v>
      </c>
      <c r="BT39" s="60">
        <v>0.443</v>
      </c>
      <c r="BU39" s="60">
        <v>7.3999999999999996E-2</v>
      </c>
      <c r="BV39" s="60">
        <v>3.19</v>
      </c>
      <c r="BW39" s="60">
        <v>0.37</v>
      </c>
      <c r="BX39" s="60">
        <v>0.495</v>
      </c>
      <c r="BY39" s="60">
        <v>6.4000000000000001E-2</v>
      </c>
      <c r="BZ39" s="60">
        <v>4.59</v>
      </c>
      <c r="CA39" s="60">
        <v>0.6</v>
      </c>
      <c r="CB39" s="60">
        <v>0.64</v>
      </c>
      <c r="CC39" s="60">
        <v>0.11</v>
      </c>
      <c r="CD39" s="60">
        <v>0.48099999999999998</v>
      </c>
      <c r="CE39" s="60">
        <v>7.6999999999999999E-2</v>
      </c>
      <c r="CF39" s="60">
        <v>0.23499999999999999</v>
      </c>
      <c r="CG39" s="60">
        <v>2.5999999999999999E-2</v>
      </c>
      <c r="CH39" s="60">
        <v>10.58</v>
      </c>
      <c r="CI39" s="60">
        <v>0.8</v>
      </c>
      <c r="CJ39" s="60">
        <v>6.2E-2</v>
      </c>
      <c r="CK39" s="60">
        <v>1.2999999999999999E-2</v>
      </c>
      <c r="CL39" s="60">
        <v>6.1</v>
      </c>
      <c r="CM39" s="60">
        <v>0.48</v>
      </c>
      <c r="CN39" s="60">
        <v>1.59</v>
      </c>
      <c r="CO39" s="60">
        <v>0.14000000000000001</v>
      </c>
    </row>
    <row r="40" spans="1:93" s="60" customFormat="1" x14ac:dyDescent="0.3">
      <c r="A40" s="60">
        <v>50</v>
      </c>
      <c r="B40" s="60" t="s">
        <v>185</v>
      </c>
      <c r="C40" s="60">
        <v>21.268000000000001</v>
      </c>
      <c r="D40" s="60">
        <v>9.7200000000000006</v>
      </c>
      <c r="E40" s="60">
        <v>0.8</v>
      </c>
      <c r="F40" s="60">
        <v>1.06</v>
      </c>
      <c r="G40" s="60">
        <v>0.62</v>
      </c>
      <c r="H40" s="97">
        <v>24600</v>
      </c>
      <c r="I40" s="97">
        <v>1700</v>
      </c>
      <c r="J40" s="60">
        <v>1161</v>
      </c>
      <c r="K40" s="60">
        <v>45</v>
      </c>
      <c r="L40" s="60">
        <v>34.200000000000003</v>
      </c>
      <c r="M40" s="60">
        <v>1.3</v>
      </c>
      <c r="N40" s="60">
        <v>417</v>
      </c>
      <c r="O40" s="60">
        <v>27</v>
      </c>
      <c r="P40" s="60">
        <v>16.399999999999999</v>
      </c>
      <c r="Q40" s="60">
        <v>1.6</v>
      </c>
      <c r="R40" s="60">
        <v>38.1</v>
      </c>
      <c r="S40" s="60">
        <v>1.8</v>
      </c>
      <c r="T40" s="60">
        <v>12.5</v>
      </c>
      <c r="U40" s="60">
        <v>1</v>
      </c>
      <c r="V40" s="60">
        <v>18.5</v>
      </c>
      <c r="W40" s="60">
        <v>1.1000000000000001</v>
      </c>
      <c r="X40" s="60">
        <v>154</v>
      </c>
      <c r="Y40" s="60">
        <v>8</v>
      </c>
      <c r="Z40" s="60">
        <v>48.6</v>
      </c>
      <c r="AA40" s="60">
        <v>2.2000000000000002</v>
      </c>
      <c r="AB40" s="60">
        <v>328</v>
      </c>
      <c r="AC40" s="60">
        <v>16</v>
      </c>
      <c r="AD40" s="60">
        <v>31.6</v>
      </c>
      <c r="AE40" s="60">
        <v>2.2000000000000002</v>
      </c>
      <c r="AF40" s="60">
        <v>175.9</v>
      </c>
      <c r="AG40" s="60">
        <v>9.1999999999999993</v>
      </c>
      <c r="AH40" s="60">
        <v>12.29</v>
      </c>
      <c r="AI40" s="60">
        <v>0.8</v>
      </c>
      <c r="AJ40" s="60">
        <v>271</v>
      </c>
      <c r="AK40" s="60">
        <v>13</v>
      </c>
      <c r="AL40" s="60">
        <v>0.15</v>
      </c>
      <c r="AM40" s="60">
        <v>0.11</v>
      </c>
      <c r="AN40" s="60">
        <v>0.14199999999999999</v>
      </c>
      <c r="AO40" s="60">
        <v>2.9000000000000001E-2</v>
      </c>
      <c r="AP40" s="60">
        <v>2.12</v>
      </c>
      <c r="AQ40" s="60">
        <v>0.21</v>
      </c>
      <c r="AR40" s="60">
        <v>0.315</v>
      </c>
      <c r="AS40" s="60">
        <v>5.8999999999999997E-2</v>
      </c>
      <c r="AT40" s="60">
        <v>1.1499999999999999</v>
      </c>
      <c r="AU40" s="60">
        <v>6.5000000000000002E-2</v>
      </c>
      <c r="AV40" s="60">
        <v>667</v>
      </c>
      <c r="AW40" s="60">
        <v>45</v>
      </c>
      <c r="AX40" s="60">
        <v>24.8</v>
      </c>
      <c r="AY40" s="60">
        <v>1.5</v>
      </c>
      <c r="AZ40" s="60">
        <v>52.3</v>
      </c>
      <c r="BA40" s="60">
        <v>2.6</v>
      </c>
      <c r="BB40" s="60">
        <v>6.65</v>
      </c>
      <c r="BC40" s="60">
        <v>0.41</v>
      </c>
      <c r="BD40" s="60">
        <v>27.4</v>
      </c>
      <c r="BE40" s="60">
        <v>1.7</v>
      </c>
      <c r="BF40" s="60">
        <v>6.08</v>
      </c>
      <c r="BG40" s="60">
        <v>0.64</v>
      </c>
      <c r="BH40" s="60">
        <v>1.98</v>
      </c>
      <c r="BI40" s="60">
        <v>0.18</v>
      </c>
      <c r="BJ40" s="60">
        <v>6.34</v>
      </c>
      <c r="BK40" s="60">
        <v>0.61</v>
      </c>
      <c r="BL40" s="60">
        <v>1.07</v>
      </c>
      <c r="BM40" s="60">
        <v>0.11</v>
      </c>
      <c r="BN40" s="60">
        <v>6.26</v>
      </c>
      <c r="BO40" s="60">
        <v>0.59</v>
      </c>
      <c r="BP40" s="60">
        <v>1.23</v>
      </c>
      <c r="BQ40" s="60">
        <v>0.13</v>
      </c>
      <c r="BR40" s="60">
        <v>3.49</v>
      </c>
      <c r="BS40" s="60">
        <v>0.43</v>
      </c>
      <c r="BT40" s="60">
        <v>0.52900000000000003</v>
      </c>
      <c r="BU40" s="60">
        <v>8.3000000000000004E-2</v>
      </c>
      <c r="BV40" s="60">
        <v>3.42</v>
      </c>
      <c r="BW40" s="60">
        <v>0.38</v>
      </c>
      <c r="BX40" s="60">
        <v>0.49099999999999999</v>
      </c>
      <c r="BY40" s="60">
        <v>0.06</v>
      </c>
      <c r="BZ40" s="60">
        <v>4.5199999999999996</v>
      </c>
      <c r="CA40" s="60">
        <v>0.59</v>
      </c>
      <c r="CB40" s="60">
        <v>0.71</v>
      </c>
      <c r="CC40" s="60">
        <v>0.13</v>
      </c>
      <c r="CD40" s="60">
        <v>0.58299999999999996</v>
      </c>
      <c r="CE40" s="60">
        <v>7.6999999999999999E-2</v>
      </c>
      <c r="CF40" s="60">
        <v>0.21299999999999999</v>
      </c>
      <c r="CG40" s="60">
        <v>2.4E-2</v>
      </c>
      <c r="CH40" s="60">
        <v>9.93</v>
      </c>
      <c r="CI40" s="60">
        <v>0.74</v>
      </c>
      <c r="CJ40" s="60">
        <v>4.6100000000000002E-2</v>
      </c>
      <c r="CK40" s="60">
        <v>8.5000000000000006E-3</v>
      </c>
      <c r="CL40" s="60">
        <v>5.77</v>
      </c>
      <c r="CM40" s="60">
        <v>0.46</v>
      </c>
      <c r="CN40" s="60">
        <v>1.71</v>
      </c>
      <c r="CO40" s="60">
        <v>0.15</v>
      </c>
    </row>
    <row r="41" spans="1:93" s="60" customFormat="1" x14ac:dyDescent="0.3">
      <c r="A41" s="60">
        <v>50</v>
      </c>
      <c r="B41" s="60" t="s">
        <v>185</v>
      </c>
      <c r="C41" s="60">
        <v>20.977</v>
      </c>
      <c r="D41" s="60">
        <v>9.8699999999999992</v>
      </c>
      <c r="E41" s="60">
        <v>0.95</v>
      </c>
      <c r="F41" s="60">
        <v>1.36</v>
      </c>
      <c r="G41" s="60">
        <v>0.75</v>
      </c>
      <c r="H41" s="97">
        <v>23900</v>
      </c>
      <c r="I41" s="97">
        <v>1500</v>
      </c>
      <c r="J41" s="60">
        <v>1160</v>
      </c>
      <c r="K41" s="60">
        <v>45</v>
      </c>
      <c r="L41" s="60">
        <v>33.6</v>
      </c>
      <c r="M41" s="60">
        <v>1.7</v>
      </c>
      <c r="N41" s="60">
        <v>416</v>
      </c>
      <c r="O41" s="60">
        <v>25</v>
      </c>
      <c r="P41" s="60">
        <v>17.7</v>
      </c>
      <c r="Q41" s="60">
        <v>1.7</v>
      </c>
      <c r="R41" s="60">
        <v>38.9</v>
      </c>
      <c r="S41" s="60">
        <v>2.2000000000000002</v>
      </c>
      <c r="T41" s="60">
        <v>12.2</v>
      </c>
      <c r="U41" s="60">
        <v>1.2</v>
      </c>
      <c r="V41" s="60">
        <v>17.54</v>
      </c>
      <c r="W41" s="60">
        <v>0.98</v>
      </c>
      <c r="X41" s="60">
        <v>151.4</v>
      </c>
      <c r="Y41" s="60">
        <v>6.4</v>
      </c>
      <c r="Z41" s="60">
        <v>50.1</v>
      </c>
      <c r="AA41" s="60">
        <v>3</v>
      </c>
      <c r="AB41" s="60">
        <v>333</v>
      </c>
      <c r="AC41" s="60">
        <v>23</v>
      </c>
      <c r="AD41" s="60">
        <v>33.299999999999997</v>
      </c>
      <c r="AE41" s="60">
        <v>2.2000000000000002</v>
      </c>
      <c r="AF41" s="60">
        <v>178</v>
      </c>
      <c r="AG41" s="60">
        <v>11</v>
      </c>
      <c r="AH41" s="60">
        <v>11.62</v>
      </c>
      <c r="AI41" s="60">
        <v>0.76</v>
      </c>
      <c r="AJ41" s="60">
        <v>266</v>
      </c>
      <c r="AK41" s="60">
        <v>13</v>
      </c>
      <c r="AL41" s="60">
        <v>0.34</v>
      </c>
      <c r="AM41" s="60">
        <v>0.22</v>
      </c>
      <c r="AN41" s="60">
        <v>0.128</v>
      </c>
      <c r="AO41" s="60">
        <v>3.5000000000000003E-2</v>
      </c>
      <c r="AP41" s="60">
        <v>2.25</v>
      </c>
      <c r="AQ41" s="60">
        <v>0.2</v>
      </c>
      <c r="AR41" s="60">
        <v>0.27600000000000002</v>
      </c>
      <c r="AS41" s="60">
        <v>5.0999999999999997E-2</v>
      </c>
      <c r="AT41" s="60">
        <v>1.2789999999999999</v>
      </c>
      <c r="AU41" s="60">
        <v>6.8000000000000005E-2</v>
      </c>
      <c r="AV41" s="60">
        <v>669</v>
      </c>
      <c r="AW41" s="60">
        <v>44</v>
      </c>
      <c r="AX41" s="60">
        <v>23.8</v>
      </c>
      <c r="AY41" s="60">
        <v>1.4</v>
      </c>
      <c r="AZ41" s="60">
        <v>50.2</v>
      </c>
      <c r="BA41" s="60">
        <v>3.1</v>
      </c>
      <c r="BB41" s="60">
        <v>6.48</v>
      </c>
      <c r="BC41" s="60">
        <v>0.47</v>
      </c>
      <c r="BD41" s="60">
        <v>26.7</v>
      </c>
      <c r="BE41" s="60">
        <v>1.3</v>
      </c>
      <c r="BF41" s="60">
        <v>5.94</v>
      </c>
      <c r="BG41" s="60">
        <v>0.6</v>
      </c>
      <c r="BH41" s="60">
        <v>1.97</v>
      </c>
      <c r="BI41" s="60">
        <v>0.22</v>
      </c>
      <c r="BJ41" s="60">
        <v>6.56</v>
      </c>
      <c r="BK41" s="60">
        <v>0.72</v>
      </c>
      <c r="BL41" s="60">
        <v>1.03</v>
      </c>
      <c r="BM41" s="60">
        <v>0.12</v>
      </c>
      <c r="BN41" s="60">
        <v>6.17</v>
      </c>
      <c r="BO41" s="60">
        <v>0.61</v>
      </c>
      <c r="BP41" s="60">
        <v>1.29</v>
      </c>
      <c r="BQ41" s="60">
        <v>0.13</v>
      </c>
      <c r="BR41" s="60">
        <v>3.62</v>
      </c>
      <c r="BS41" s="60">
        <v>0.35</v>
      </c>
      <c r="BT41" s="60">
        <v>0.52900000000000003</v>
      </c>
      <c r="BU41" s="60">
        <v>7.5999999999999998E-2</v>
      </c>
      <c r="BV41" s="60">
        <v>3.4</v>
      </c>
      <c r="BW41" s="60">
        <v>0.42</v>
      </c>
      <c r="BX41" s="60">
        <v>0.49099999999999999</v>
      </c>
      <c r="BY41" s="60">
        <v>7.0999999999999994E-2</v>
      </c>
      <c r="BZ41" s="60">
        <v>4.59</v>
      </c>
      <c r="CA41" s="60">
        <v>0.52</v>
      </c>
      <c r="CB41" s="60">
        <v>0.7</v>
      </c>
      <c r="CC41" s="60">
        <v>0.1</v>
      </c>
      <c r="CD41" s="60">
        <v>0.47699999999999998</v>
      </c>
      <c r="CE41" s="60">
        <v>8.2000000000000003E-2</v>
      </c>
      <c r="CF41" s="60">
        <v>0.19700000000000001</v>
      </c>
      <c r="CG41" s="60">
        <v>0.03</v>
      </c>
      <c r="CH41" s="60">
        <v>10.4</v>
      </c>
      <c r="CI41" s="60">
        <v>1</v>
      </c>
      <c r="CJ41" s="60">
        <v>3.7999999999999999E-2</v>
      </c>
      <c r="CK41" s="60">
        <v>7.0000000000000001E-3</v>
      </c>
      <c r="CL41" s="60">
        <v>6.35</v>
      </c>
      <c r="CM41" s="60">
        <v>0.51</v>
      </c>
      <c r="CN41" s="60">
        <v>1.73</v>
      </c>
      <c r="CO41" s="60">
        <v>0.16</v>
      </c>
    </row>
    <row r="42" spans="1:93" s="60" customFormat="1" x14ac:dyDescent="0.3">
      <c r="A42" s="60">
        <v>50</v>
      </c>
      <c r="B42" s="60" t="s">
        <v>185</v>
      </c>
      <c r="C42" s="60">
        <v>21</v>
      </c>
      <c r="D42" s="60">
        <v>10.14</v>
      </c>
      <c r="E42" s="60">
        <v>0.83</v>
      </c>
      <c r="F42" s="60">
        <v>1.54</v>
      </c>
      <c r="G42" s="60">
        <v>0.79</v>
      </c>
      <c r="H42" s="97">
        <v>23900</v>
      </c>
      <c r="I42" s="97">
        <v>1400</v>
      </c>
      <c r="J42" s="60">
        <v>1181</v>
      </c>
      <c r="K42" s="60">
        <v>62</v>
      </c>
      <c r="L42" s="60">
        <v>32.5</v>
      </c>
      <c r="M42" s="60">
        <v>1.7</v>
      </c>
      <c r="N42" s="60">
        <v>402</v>
      </c>
      <c r="O42" s="60">
        <v>25</v>
      </c>
      <c r="P42" s="60">
        <v>15.2</v>
      </c>
      <c r="Q42" s="60">
        <v>1.6</v>
      </c>
      <c r="R42" s="60">
        <v>37.799999999999997</v>
      </c>
      <c r="S42" s="60">
        <v>2.5</v>
      </c>
      <c r="T42" s="60">
        <v>13.4</v>
      </c>
      <c r="U42" s="60">
        <v>1.4</v>
      </c>
      <c r="V42" s="60">
        <v>17.600000000000001</v>
      </c>
      <c r="W42" s="60">
        <v>1.1000000000000001</v>
      </c>
      <c r="X42" s="60">
        <v>149.9</v>
      </c>
      <c r="Y42" s="60">
        <v>6</v>
      </c>
      <c r="Z42" s="60">
        <v>47.4</v>
      </c>
      <c r="AA42" s="60">
        <v>2.5</v>
      </c>
      <c r="AB42" s="60">
        <v>325</v>
      </c>
      <c r="AC42" s="60">
        <v>19</v>
      </c>
      <c r="AD42" s="60">
        <v>32.299999999999997</v>
      </c>
      <c r="AE42" s="60">
        <v>2</v>
      </c>
      <c r="AF42" s="60">
        <v>172</v>
      </c>
      <c r="AG42" s="60">
        <v>11</v>
      </c>
      <c r="AH42" s="60">
        <v>11.75</v>
      </c>
      <c r="AI42" s="60">
        <v>0.99</v>
      </c>
      <c r="AJ42" s="60">
        <v>256</v>
      </c>
      <c r="AK42" s="60">
        <v>16</v>
      </c>
      <c r="AL42" s="60" t="s">
        <v>103</v>
      </c>
      <c r="AM42" s="60" t="s">
        <v>103</v>
      </c>
      <c r="AN42" s="60">
        <v>0.11600000000000001</v>
      </c>
      <c r="AO42" s="60">
        <v>3.1E-2</v>
      </c>
      <c r="AP42" s="60">
        <v>2.11</v>
      </c>
      <c r="AQ42" s="60">
        <v>0.19</v>
      </c>
      <c r="AR42" s="60">
        <v>0.316</v>
      </c>
      <c r="AS42" s="60">
        <v>5.7000000000000002E-2</v>
      </c>
      <c r="AT42" s="60">
        <v>1.24</v>
      </c>
      <c r="AU42" s="60">
        <v>9.8000000000000004E-2</v>
      </c>
      <c r="AV42" s="60">
        <v>652</v>
      </c>
      <c r="AW42" s="60">
        <v>38</v>
      </c>
      <c r="AX42" s="60">
        <v>22.9</v>
      </c>
      <c r="AY42" s="60">
        <v>1.3</v>
      </c>
      <c r="AZ42" s="60">
        <v>48.6</v>
      </c>
      <c r="BA42" s="60">
        <v>2.6</v>
      </c>
      <c r="BB42" s="60">
        <v>6.13</v>
      </c>
      <c r="BC42" s="60">
        <v>0.27</v>
      </c>
      <c r="BD42" s="60">
        <v>27.4</v>
      </c>
      <c r="BE42" s="60">
        <v>1.9</v>
      </c>
      <c r="BF42" s="60">
        <v>6.2</v>
      </c>
      <c r="BG42" s="60">
        <v>0.64</v>
      </c>
      <c r="BH42" s="60">
        <v>1.88</v>
      </c>
      <c r="BI42" s="60">
        <v>0.21</v>
      </c>
      <c r="BJ42" s="60">
        <v>6.14</v>
      </c>
      <c r="BK42" s="60">
        <v>0.62</v>
      </c>
      <c r="BL42" s="60">
        <v>0.90200000000000002</v>
      </c>
      <c r="BM42" s="60">
        <v>0.08</v>
      </c>
      <c r="BN42" s="60">
        <v>6.24</v>
      </c>
      <c r="BO42" s="60">
        <v>0.56999999999999995</v>
      </c>
      <c r="BP42" s="60">
        <v>1.1299999999999999</v>
      </c>
      <c r="BQ42" s="60">
        <v>0.11</v>
      </c>
      <c r="BR42" s="60">
        <v>3.46</v>
      </c>
      <c r="BS42" s="60">
        <v>0.36</v>
      </c>
      <c r="BT42" s="60">
        <v>0.442</v>
      </c>
      <c r="BU42" s="60">
        <v>5.0999999999999997E-2</v>
      </c>
      <c r="BV42" s="60">
        <v>3.29</v>
      </c>
      <c r="BW42" s="60">
        <v>0.37</v>
      </c>
      <c r="BX42" s="60">
        <v>0.45400000000000001</v>
      </c>
      <c r="BY42" s="60">
        <v>5.7000000000000002E-2</v>
      </c>
      <c r="BZ42" s="60">
        <v>4.4800000000000004</v>
      </c>
      <c r="CA42" s="60">
        <v>0.74</v>
      </c>
      <c r="CB42" s="60">
        <v>0.71799999999999997</v>
      </c>
      <c r="CC42" s="60">
        <v>8.5000000000000006E-2</v>
      </c>
      <c r="CD42" s="60">
        <v>0.50800000000000001</v>
      </c>
      <c r="CE42" s="60">
        <v>8.5000000000000006E-2</v>
      </c>
      <c r="CF42" s="60">
        <v>0.187</v>
      </c>
      <c r="CG42" s="60">
        <v>0.02</v>
      </c>
      <c r="CH42" s="60">
        <v>9.91</v>
      </c>
      <c r="CI42" s="60">
        <v>0.79</v>
      </c>
      <c r="CJ42" s="60">
        <v>5.6000000000000001E-2</v>
      </c>
      <c r="CK42" s="60">
        <v>1.2999999999999999E-2</v>
      </c>
      <c r="CL42" s="60">
        <v>5.84</v>
      </c>
      <c r="CM42" s="60">
        <v>0.41</v>
      </c>
      <c r="CN42" s="60">
        <v>1.63</v>
      </c>
      <c r="CO42" s="60">
        <v>0.18</v>
      </c>
    </row>
    <row r="43" spans="1:93" s="96" customFormat="1" x14ac:dyDescent="0.3">
      <c r="B43" s="96" t="s">
        <v>269</v>
      </c>
      <c r="C43" s="96">
        <f t="shared" ref="C43:BH43" si="20">AVERAGE(C38:C42)</f>
        <v>21.0898</v>
      </c>
      <c r="D43" s="96">
        <f t="shared" si="20"/>
        <v>9.7039999999999988</v>
      </c>
      <c r="E43" s="96">
        <f t="shared" si="20"/>
        <v>0.83800000000000008</v>
      </c>
      <c r="F43" s="96">
        <f t="shared" si="20"/>
        <v>1.6540000000000004</v>
      </c>
      <c r="G43" s="96">
        <f t="shared" si="20"/>
        <v>0.76400000000000001</v>
      </c>
      <c r="H43" s="96">
        <f t="shared" si="20"/>
        <v>24420</v>
      </c>
      <c r="I43" s="96">
        <f t="shared" si="20"/>
        <v>1420</v>
      </c>
      <c r="J43" s="96">
        <f t="shared" si="20"/>
        <v>1171.8</v>
      </c>
      <c r="K43" s="96">
        <f t="shared" si="20"/>
        <v>50.8</v>
      </c>
      <c r="L43" s="96">
        <f t="shared" si="20"/>
        <v>33.700000000000003</v>
      </c>
      <c r="M43" s="96">
        <f t="shared" si="20"/>
        <v>1.5</v>
      </c>
      <c r="N43" s="96">
        <f t="shared" si="20"/>
        <v>415</v>
      </c>
      <c r="O43" s="96">
        <f t="shared" si="20"/>
        <v>23.4</v>
      </c>
      <c r="P43" s="96">
        <f t="shared" si="20"/>
        <v>15.906000000000001</v>
      </c>
      <c r="Q43" s="96">
        <f t="shared" si="20"/>
        <v>1.4239999999999999</v>
      </c>
      <c r="R43" s="96">
        <f t="shared" si="20"/>
        <v>38.839999999999996</v>
      </c>
      <c r="S43" s="96">
        <f t="shared" si="20"/>
        <v>2.04</v>
      </c>
      <c r="T43" s="96">
        <f t="shared" si="20"/>
        <v>12.599999999999998</v>
      </c>
      <c r="U43" s="96">
        <f t="shared" si="20"/>
        <v>1.2</v>
      </c>
      <c r="V43" s="96">
        <f t="shared" si="20"/>
        <v>18.183999999999997</v>
      </c>
      <c r="W43" s="96">
        <f t="shared" si="20"/>
        <v>1.03</v>
      </c>
      <c r="X43" s="96">
        <f t="shared" si="20"/>
        <v>153.22</v>
      </c>
      <c r="Y43" s="96">
        <f t="shared" si="20"/>
        <v>7.1400000000000006</v>
      </c>
      <c r="Z43" s="96">
        <f t="shared" si="20"/>
        <v>48.78</v>
      </c>
      <c r="AA43" s="96">
        <f t="shared" si="20"/>
        <v>2.62</v>
      </c>
      <c r="AB43" s="96">
        <f t="shared" si="20"/>
        <v>330.8</v>
      </c>
      <c r="AC43" s="96">
        <f t="shared" si="20"/>
        <v>19</v>
      </c>
      <c r="AD43" s="96">
        <f t="shared" si="20"/>
        <v>32.36</v>
      </c>
      <c r="AE43" s="96">
        <f t="shared" si="20"/>
        <v>2.06</v>
      </c>
      <c r="AF43" s="96">
        <f t="shared" si="20"/>
        <v>177.06</v>
      </c>
      <c r="AG43" s="96">
        <f t="shared" si="20"/>
        <v>10.16</v>
      </c>
      <c r="AH43" s="96">
        <f t="shared" si="20"/>
        <v>12.026</v>
      </c>
      <c r="AI43" s="96">
        <f t="shared" si="20"/>
        <v>0.82799999999999996</v>
      </c>
      <c r="AJ43" s="96">
        <f t="shared" si="20"/>
        <v>263.60000000000002</v>
      </c>
      <c r="AK43" s="96">
        <f t="shared" si="20"/>
        <v>13.2</v>
      </c>
      <c r="AL43" s="96">
        <f t="shared" si="20"/>
        <v>0.28000000000000003</v>
      </c>
      <c r="AM43" s="96">
        <f t="shared" si="20"/>
        <v>0.18333333333333335</v>
      </c>
      <c r="AN43" s="96">
        <f t="shared" si="20"/>
        <v>0.1434</v>
      </c>
      <c r="AO43" s="96">
        <f t="shared" si="20"/>
        <v>3.6400000000000002E-2</v>
      </c>
      <c r="AP43" s="96">
        <f t="shared" si="20"/>
        <v>2.1759999999999997</v>
      </c>
      <c r="AQ43" s="96">
        <f t="shared" si="20"/>
        <v>0.2</v>
      </c>
      <c r="AR43" s="96">
        <f t="shared" si="20"/>
        <v>0.31240000000000001</v>
      </c>
      <c r="AS43" s="96">
        <f t="shared" si="20"/>
        <v>5.439999999999999E-2</v>
      </c>
      <c r="AT43" s="96">
        <f t="shared" si="20"/>
        <v>1.1943999999999999</v>
      </c>
      <c r="AU43" s="96">
        <f t="shared" si="20"/>
        <v>7.0599999999999996E-2</v>
      </c>
      <c r="AV43" s="96">
        <f t="shared" si="20"/>
        <v>668.2</v>
      </c>
      <c r="AW43" s="96">
        <f t="shared" si="20"/>
        <v>41</v>
      </c>
      <c r="AX43" s="96">
        <f t="shared" si="20"/>
        <v>24.119999999999997</v>
      </c>
      <c r="AY43" s="96">
        <f t="shared" si="20"/>
        <v>1.3199999999999998</v>
      </c>
      <c r="AZ43" s="96">
        <f t="shared" si="20"/>
        <v>50.999999999999993</v>
      </c>
      <c r="BA43" s="96">
        <f t="shared" si="20"/>
        <v>2.7399999999999998</v>
      </c>
      <c r="BB43" s="96">
        <f t="shared" si="20"/>
        <v>6.444</v>
      </c>
      <c r="BC43" s="96">
        <f t="shared" si="20"/>
        <v>0.38</v>
      </c>
      <c r="BD43" s="96">
        <f t="shared" si="20"/>
        <v>27.459999999999997</v>
      </c>
      <c r="BE43" s="96">
        <f t="shared" si="20"/>
        <v>1.56</v>
      </c>
      <c r="BF43" s="96">
        <f t="shared" si="20"/>
        <v>6.194</v>
      </c>
      <c r="BG43" s="96">
        <f t="shared" si="20"/>
        <v>0.59000000000000008</v>
      </c>
      <c r="BH43" s="96">
        <f t="shared" si="20"/>
        <v>1.9359999999999999</v>
      </c>
      <c r="BI43" s="96">
        <f t="shared" ref="BI43:CO43" si="21">AVERAGE(BI38:BI42)</f>
        <v>0.2</v>
      </c>
      <c r="BJ43" s="96">
        <f t="shared" si="21"/>
        <v>6.2039999999999997</v>
      </c>
      <c r="BK43" s="96">
        <f t="shared" si="21"/>
        <v>0.59000000000000008</v>
      </c>
      <c r="BL43" s="96">
        <f t="shared" si="21"/>
        <v>1.0106000000000002</v>
      </c>
      <c r="BM43" s="96">
        <f t="shared" si="21"/>
        <v>0.1056</v>
      </c>
      <c r="BN43" s="96">
        <f t="shared" si="21"/>
        <v>6.2260000000000009</v>
      </c>
      <c r="BO43" s="96">
        <f t="shared" si="21"/>
        <v>0.55599999999999994</v>
      </c>
      <c r="BP43" s="96">
        <f t="shared" si="21"/>
        <v>1.2200000000000002</v>
      </c>
      <c r="BQ43" s="96">
        <f t="shared" si="21"/>
        <v>0.11600000000000002</v>
      </c>
      <c r="BR43" s="96">
        <f t="shared" si="21"/>
        <v>3.6139999999999999</v>
      </c>
      <c r="BS43" s="96">
        <f t="shared" si="21"/>
        <v>0.38599999999999995</v>
      </c>
      <c r="BT43" s="96">
        <f t="shared" si="21"/>
        <v>0.48820000000000008</v>
      </c>
      <c r="BU43" s="96">
        <f t="shared" si="21"/>
        <v>6.9200000000000012E-2</v>
      </c>
      <c r="BV43" s="96">
        <f t="shared" si="21"/>
        <v>3.31</v>
      </c>
      <c r="BW43" s="96">
        <f t="shared" si="21"/>
        <v>0.38</v>
      </c>
      <c r="BX43" s="96">
        <f t="shared" si="21"/>
        <v>0.49020000000000008</v>
      </c>
      <c r="BY43" s="96">
        <f t="shared" si="21"/>
        <v>6.6000000000000003E-2</v>
      </c>
      <c r="BZ43" s="96">
        <f t="shared" si="21"/>
        <v>4.476</v>
      </c>
      <c r="CA43" s="96">
        <f t="shared" si="21"/>
        <v>0.58799999999999986</v>
      </c>
      <c r="CB43" s="96">
        <f t="shared" si="21"/>
        <v>0.69940000000000002</v>
      </c>
      <c r="CC43" s="96">
        <f t="shared" si="21"/>
        <v>0.1022</v>
      </c>
      <c r="CD43" s="96">
        <f t="shared" si="21"/>
        <v>0.50379999999999991</v>
      </c>
      <c r="CE43" s="96">
        <f t="shared" si="21"/>
        <v>7.7200000000000019E-2</v>
      </c>
      <c r="CF43" s="96">
        <f t="shared" si="21"/>
        <v>0.2036</v>
      </c>
      <c r="CG43" s="96">
        <f t="shared" si="21"/>
        <v>2.4400000000000002E-2</v>
      </c>
      <c r="CH43" s="96">
        <f t="shared" si="21"/>
        <v>10.162000000000001</v>
      </c>
      <c r="CI43" s="96">
        <f t="shared" si="21"/>
        <v>0.81799999999999995</v>
      </c>
      <c r="CJ43" s="96">
        <f t="shared" si="21"/>
        <v>5.0200000000000002E-2</v>
      </c>
      <c r="CK43" s="96">
        <f t="shared" si="21"/>
        <v>1.0059999999999999E-2</v>
      </c>
      <c r="CL43" s="96">
        <f t="shared" si="21"/>
        <v>6.016</v>
      </c>
      <c r="CM43" s="96">
        <f t="shared" si="21"/>
        <v>0.45999999999999996</v>
      </c>
      <c r="CN43" s="96">
        <f t="shared" si="21"/>
        <v>1.6619999999999997</v>
      </c>
      <c r="CO43" s="96">
        <f t="shared" si="21"/>
        <v>0.154</v>
      </c>
    </row>
    <row r="44" spans="1:93" s="96" customFormat="1" x14ac:dyDescent="0.3">
      <c r="B44" s="96" t="s">
        <v>270</v>
      </c>
      <c r="D44" s="96">
        <f>_xlfn.STDEV.P(D37:D42)</f>
        <v>2.7068275593002928</v>
      </c>
      <c r="E44" s="96">
        <f t="shared" ref="E44:BJ44" si="22">_xlfn.STDEV.P(E37:E42)</f>
        <v>0.24463061047907816</v>
      </c>
      <c r="F44" s="96">
        <f t="shared" si="22"/>
        <v>0.58853852051785149</v>
      </c>
      <c r="G44" s="96">
        <f t="shared" si="22"/>
        <v>0.22582077819829746</v>
      </c>
      <c r="H44" s="96">
        <f t="shared" si="22"/>
        <v>6694.3020013205478</v>
      </c>
      <c r="I44" s="96">
        <f t="shared" si="22"/>
        <v>423.46387152800185</v>
      </c>
      <c r="J44" s="96">
        <f t="shared" si="22"/>
        <v>312.08492519625315</v>
      </c>
      <c r="K44" s="96">
        <f t="shared" si="22"/>
        <v>15.816782991422821</v>
      </c>
      <c r="L44" s="96">
        <f>_xlfn.STDEV.P(L37:L42)</f>
        <v>9.1754214094202613</v>
      </c>
      <c r="M44" s="96">
        <f t="shared" si="22"/>
        <v>0.4226555348965334</v>
      </c>
      <c r="N44" s="96">
        <f t="shared" si="22"/>
        <v>113.51017435659553</v>
      </c>
      <c r="O44" s="96">
        <f t="shared" si="22"/>
        <v>6.6591831360059013</v>
      </c>
      <c r="P44" s="96">
        <f t="shared" si="22"/>
        <v>4.5498926144869012</v>
      </c>
      <c r="Q44" s="96">
        <f t="shared" si="22"/>
        <v>0.45367107187241373</v>
      </c>
      <c r="R44" s="96">
        <f t="shared" si="22"/>
        <v>10.688717613564558</v>
      </c>
      <c r="S44" s="96">
        <f t="shared" si="22"/>
        <v>0.61957418853730228</v>
      </c>
      <c r="T44" s="96">
        <f t="shared" si="22"/>
        <v>3.4664932044164605</v>
      </c>
      <c r="U44" s="96">
        <f t="shared" si="22"/>
        <v>0.39574544066547607</v>
      </c>
      <c r="V44" s="96">
        <f t="shared" si="22"/>
        <v>5.1413964109216534</v>
      </c>
      <c r="W44" s="96">
        <f t="shared" si="22"/>
        <v>0.30075382100406772</v>
      </c>
      <c r="X44" s="96">
        <f t="shared" si="22"/>
        <v>42.377487041214451</v>
      </c>
      <c r="Y44" s="96">
        <f t="shared" si="22"/>
        <v>2.0318753495003778</v>
      </c>
      <c r="Z44" s="96">
        <f t="shared" si="22"/>
        <v>13.340139696843584</v>
      </c>
      <c r="AA44" s="96">
        <f t="shared" si="22"/>
        <v>0.82852652603231336</v>
      </c>
      <c r="AB44" s="96">
        <f t="shared" si="22"/>
        <v>90.539995239167609</v>
      </c>
      <c r="AC44" s="96">
        <f t="shared" si="22"/>
        <v>5.9513863073399991</v>
      </c>
      <c r="AD44" s="96">
        <f t="shared" si="22"/>
        <v>8.7517548109479666</v>
      </c>
      <c r="AE44" s="96">
        <f t="shared" si="22"/>
        <v>0.5986619730093492</v>
      </c>
      <c r="AF44" s="96">
        <f t="shared" si="22"/>
        <v>48.594619245983267</v>
      </c>
      <c r="AG44" s="96">
        <f t="shared" si="22"/>
        <v>2.9627157057561226</v>
      </c>
      <c r="AH44" s="96">
        <f t="shared" si="22"/>
        <v>3.3652127589276342</v>
      </c>
      <c r="AI44" s="96">
        <f t="shared" si="22"/>
        <v>0.25266103132434525</v>
      </c>
      <c r="AJ44" s="96">
        <f t="shared" si="22"/>
        <v>72.449586372354716</v>
      </c>
      <c r="AK44" s="96">
        <f t="shared" si="22"/>
        <v>3.9545903849861781</v>
      </c>
      <c r="AL44" s="96">
        <f t="shared" si="22"/>
        <v>0.10472394443887809</v>
      </c>
      <c r="AM44" s="96">
        <f t="shared" si="22"/>
        <v>6.1010209665549542E-2</v>
      </c>
      <c r="AN44" s="96">
        <f t="shared" si="22"/>
        <v>4.2687136791540188E-2</v>
      </c>
      <c r="AO44" s="96">
        <f t="shared" si="22"/>
        <v>1.1374708947424639E-2</v>
      </c>
      <c r="AP44" s="96">
        <f t="shared" si="22"/>
        <v>0.61668126923112854</v>
      </c>
      <c r="AQ44" s="96">
        <f t="shared" si="22"/>
        <v>6.1428735895305182E-2</v>
      </c>
      <c r="AR44" s="96">
        <f t="shared" si="22"/>
        <v>8.561975144942735E-2</v>
      </c>
      <c r="AS44" s="96">
        <f t="shared" si="22"/>
        <v>1.4748444133735368E-2</v>
      </c>
      <c r="AT44" s="96">
        <f t="shared" si="22"/>
        <v>0.33001368006254395</v>
      </c>
      <c r="AU44" s="96">
        <f t="shared" si="22"/>
        <v>2.2489836208596327E-2</v>
      </c>
      <c r="AV44" s="96">
        <f t="shared" si="22"/>
        <v>183.69954243788322</v>
      </c>
      <c r="AW44" s="96">
        <f t="shared" si="22"/>
        <v>12.64930864269693</v>
      </c>
      <c r="AX44" s="96">
        <f t="shared" si="22"/>
        <v>6.6651813481194813</v>
      </c>
      <c r="AY44" s="96">
        <f t="shared" si="22"/>
        <v>0.38723135608334464</v>
      </c>
      <c r="AZ44" s="96">
        <f t="shared" si="22"/>
        <v>14.066727846179326</v>
      </c>
      <c r="BA44" s="96">
        <f t="shared" si="22"/>
        <v>0.80799081387776683</v>
      </c>
      <c r="BB44" s="96">
        <f t="shared" si="22"/>
        <v>1.7960304834185432</v>
      </c>
      <c r="BC44" s="96">
        <f t="shared" si="22"/>
        <v>0.12341150856134499</v>
      </c>
      <c r="BD44" s="96">
        <f t="shared" si="22"/>
        <v>7.6430367468856382</v>
      </c>
      <c r="BE44" s="96">
        <f t="shared" si="22"/>
        <v>0.47003016208359444</v>
      </c>
      <c r="BF44" s="96">
        <f t="shared" si="22"/>
        <v>1.7150240525389593</v>
      </c>
      <c r="BG44" s="96">
        <f t="shared" si="22"/>
        <v>0.16791509550020306</v>
      </c>
      <c r="BH44" s="96">
        <f t="shared" si="22"/>
        <v>0.53514669152989824</v>
      </c>
      <c r="BI44" s="96">
        <f t="shared" si="22"/>
        <v>5.7835768585587213E-2</v>
      </c>
      <c r="BJ44" s="96">
        <f t="shared" si="22"/>
        <v>1.6953233494401405</v>
      </c>
      <c r="BK44" s="96">
        <f t="shared" ref="BK44:CO44" si="23">_xlfn.STDEV.P(BK37:BK42)</f>
        <v>0.18716305283292331</v>
      </c>
      <c r="BL44" s="96">
        <f t="shared" si="23"/>
        <v>0.28527024771868403</v>
      </c>
      <c r="BM44" s="96">
        <f t="shared" si="23"/>
        <v>3.2236527550540392E-2</v>
      </c>
      <c r="BN44" s="96">
        <f t="shared" si="23"/>
        <v>1.7062230983815305</v>
      </c>
      <c r="BO44" s="96">
        <f t="shared" si="23"/>
        <v>0.16017645302018491</v>
      </c>
      <c r="BP44" s="96">
        <f t="shared" si="23"/>
        <v>0.33614312903628774</v>
      </c>
      <c r="BQ44" s="96">
        <f t="shared" si="23"/>
        <v>3.3605912973491234E-2</v>
      </c>
      <c r="BR44" s="96">
        <f t="shared" si="23"/>
        <v>0.99994851251488504</v>
      </c>
      <c r="BS44" s="96">
        <f t="shared" si="23"/>
        <v>0.11013557331031847</v>
      </c>
      <c r="BT44" s="96">
        <f t="shared" si="23"/>
        <v>0.13956805809641723</v>
      </c>
      <c r="BU44" s="96">
        <f t="shared" si="23"/>
        <v>2.1967153276772358E-2</v>
      </c>
      <c r="BV44" s="96">
        <f t="shared" si="23"/>
        <v>0.91345148024802358</v>
      </c>
      <c r="BW44" s="96">
        <f t="shared" si="23"/>
        <v>0.11084111880650045</v>
      </c>
      <c r="BX44" s="96">
        <f t="shared" si="23"/>
        <v>0.13602868327165618</v>
      </c>
      <c r="BY44" s="96">
        <f t="shared" si="23"/>
        <v>1.9074789584221773E-2</v>
      </c>
      <c r="BZ44" s="96">
        <f t="shared" si="23"/>
        <v>1.2012638937388895</v>
      </c>
      <c r="CA44" s="96">
        <f t="shared" si="23"/>
        <v>0.18056855571337527</v>
      </c>
      <c r="CB44" s="96">
        <f t="shared" si="23"/>
        <v>0.18979574171240016</v>
      </c>
      <c r="CC44" s="96">
        <f t="shared" si="23"/>
        <v>3.1404226124409164E-2</v>
      </c>
      <c r="CD44" s="96">
        <f t="shared" si="23"/>
        <v>0.13926363007045575</v>
      </c>
      <c r="CE44" s="96">
        <f t="shared" si="23"/>
        <v>2.2058665205678445E-2</v>
      </c>
      <c r="CF44" s="96">
        <f t="shared" si="23"/>
        <v>5.9231176998299169E-2</v>
      </c>
      <c r="CG44" s="96">
        <f t="shared" si="23"/>
        <v>7.1856463300297747E-3</v>
      </c>
      <c r="CH44" s="96">
        <f t="shared" si="23"/>
        <v>2.88731353305403</v>
      </c>
      <c r="CI44" s="96">
        <f t="shared" si="23"/>
        <v>0.25720867986981399</v>
      </c>
      <c r="CJ44" s="96">
        <f t="shared" si="23"/>
        <v>1.4873453114787915E-2</v>
      </c>
      <c r="CK44" s="96">
        <f t="shared" si="23"/>
        <v>3.5488622493162051E-3</v>
      </c>
      <c r="CL44" s="96">
        <f t="shared" si="23"/>
        <v>1.6853783789749393</v>
      </c>
      <c r="CM44" s="96">
        <f>_xlfn.STDEV.P(CM37:CM42)</f>
        <v>0.12839938906699125</v>
      </c>
      <c r="CN44" s="96">
        <f t="shared" si="23"/>
        <v>0.46328591665093977</v>
      </c>
      <c r="CO44" s="96">
        <f t="shared" si="23"/>
        <v>4.7906384123070328E-2</v>
      </c>
    </row>
    <row r="45" spans="1:93" s="60" customFormat="1" x14ac:dyDescent="0.3">
      <c r="A45" s="60">
        <v>50</v>
      </c>
      <c r="B45" s="60" t="s">
        <v>200</v>
      </c>
      <c r="C45" s="60">
        <v>23.013999999999999</v>
      </c>
      <c r="D45" s="60">
        <v>9.66</v>
      </c>
      <c r="E45" s="60">
        <v>0.96</v>
      </c>
      <c r="F45" s="60">
        <v>3.4</v>
      </c>
      <c r="G45" s="60">
        <v>1.2</v>
      </c>
      <c r="H45" s="97">
        <v>23900</v>
      </c>
      <c r="I45" s="97">
        <v>1300</v>
      </c>
      <c r="J45" s="60">
        <v>1245</v>
      </c>
      <c r="K45" s="60">
        <v>43</v>
      </c>
      <c r="L45" s="60">
        <v>35.200000000000003</v>
      </c>
      <c r="M45" s="60">
        <v>1.5</v>
      </c>
      <c r="N45" s="60">
        <v>438</v>
      </c>
      <c r="O45" s="60">
        <v>27</v>
      </c>
      <c r="P45" s="60">
        <v>15.6</v>
      </c>
      <c r="Q45" s="60">
        <v>1.4</v>
      </c>
      <c r="R45" s="60">
        <v>39.700000000000003</v>
      </c>
      <c r="S45" s="60">
        <v>1.8</v>
      </c>
      <c r="T45" s="60">
        <v>13.5</v>
      </c>
      <c r="U45" s="60">
        <v>1</v>
      </c>
      <c r="V45" s="60">
        <v>18.600000000000001</v>
      </c>
      <c r="W45" s="60">
        <v>1</v>
      </c>
      <c r="X45" s="60">
        <v>150.6</v>
      </c>
      <c r="Y45" s="60">
        <v>7.3</v>
      </c>
      <c r="Z45" s="60">
        <v>47</v>
      </c>
      <c r="AA45" s="60">
        <v>2</v>
      </c>
      <c r="AB45" s="60">
        <v>326</v>
      </c>
      <c r="AC45" s="60">
        <v>15</v>
      </c>
      <c r="AD45" s="60">
        <v>33.4</v>
      </c>
      <c r="AE45" s="60">
        <v>1.9</v>
      </c>
      <c r="AF45" s="60">
        <v>186</v>
      </c>
      <c r="AG45" s="60">
        <v>10</v>
      </c>
      <c r="AH45" s="60">
        <v>12.2</v>
      </c>
      <c r="AI45" s="60">
        <v>0.7</v>
      </c>
      <c r="AJ45" s="60">
        <v>267</v>
      </c>
      <c r="AK45" s="60">
        <v>12</v>
      </c>
      <c r="AL45" s="60">
        <v>0.15</v>
      </c>
      <c r="AM45" s="60">
        <v>0.12</v>
      </c>
      <c r="AN45" s="60">
        <v>0.12</v>
      </c>
      <c r="AO45" s="60">
        <v>3.1E-2</v>
      </c>
      <c r="AP45" s="60">
        <v>2.19</v>
      </c>
      <c r="AQ45" s="60">
        <v>0.19</v>
      </c>
      <c r="AR45" s="60">
        <v>0.32200000000000001</v>
      </c>
      <c r="AS45" s="60">
        <v>0.05</v>
      </c>
      <c r="AT45" s="60">
        <v>1.1819999999999999</v>
      </c>
      <c r="AU45" s="60">
        <v>6.4000000000000001E-2</v>
      </c>
      <c r="AV45" s="60">
        <v>671</v>
      </c>
      <c r="AW45" s="60">
        <v>38</v>
      </c>
      <c r="AX45" s="60">
        <v>25.2</v>
      </c>
      <c r="AY45" s="60">
        <v>1.5</v>
      </c>
      <c r="AZ45" s="60">
        <v>51</v>
      </c>
      <c r="BA45" s="60">
        <v>2.2000000000000002</v>
      </c>
      <c r="BB45" s="60">
        <v>6.62</v>
      </c>
      <c r="BC45" s="60">
        <v>0.34</v>
      </c>
      <c r="BD45" s="60">
        <v>28.6</v>
      </c>
      <c r="BE45" s="60">
        <v>1.8</v>
      </c>
      <c r="BF45" s="60">
        <v>6.68</v>
      </c>
      <c r="BG45" s="60">
        <v>0.64</v>
      </c>
      <c r="BH45" s="60">
        <v>1.84</v>
      </c>
      <c r="BI45" s="60">
        <v>0.14000000000000001</v>
      </c>
      <c r="BJ45" s="60">
        <v>6.87</v>
      </c>
      <c r="BK45" s="60">
        <v>0.62</v>
      </c>
      <c r="BL45" s="60">
        <v>0.98</v>
      </c>
      <c r="BM45" s="60">
        <v>0.1</v>
      </c>
      <c r="BN45" s="60">
        <v>6.24</v>
      </c>
      <c r="BO45" s="60">
        <v>0.49</v>
      </c>
      <c r="BP45" s="60">
        <v>1.24</v>
      </c>
      <c r="BQ45" s="60">
        <v>0.11</v>
      </c>
      <c r="BR45" s="60">
        <v>3.78</v>
      </c>
      <c r="BS45" s="60">
        <v>0.34</v>
      </c>
      <c r="BT45" s="60">
        <v>0.56100000000000005</v>
      </c>
      <c r="BU45" s="60">
        <v>6.2E-2</v>
      </c>
      <c r="BV45" s="60">
        <v>3.25</v>
      </c>
      <c r="BW45" s="60">
        <v>0.36</v>
      </c>
      <c r="BX45" s="60">
        <v>0.46</v>
      </c>
      <c r="BY45" s="60">
        <v>5.7000000000000002E-2</v>
      </c>
      <c r="BZ45" s="60">
        <v>4.68</v>
      </c>
      <c r="CA45" s="60">
        <v>0.45</v>
      </c>
      <c r="CB45" s="60">
        <v>0.72</v>
      </c>
      <c r="CC45" s="60">
        <v>0.1</v>
      </c>
      <c r="CD45" s="60">
        <v>0.433</v>
      </c>
      <c r="CE45" s="60">
        <v>5.3999999999999999E-2</v>
      </c>
      <c r="CF45" s="60">
        <v>0.23699999999999999</v>
      </c>
      <c r="CG45" s="60">
        <v>2.5999999999999999E-2</v>
      </c>
      <c r="CH45" s="60">
        <v>10.210000000000001</v>
      </c>
      <c r="CI45" s="60">
        <v>0.75</v>
      </c>
      <c r="CJ45" s="60">
        <v>4.8300000000000003E-2</v>
      </c>
      <c r="CK45" s="60">
        <v>9.7000000000000003E-3</v>
      </c>
      <c r="CL45" s="60">
        <v>5.82</v>
      </c>
      <c r="CM45" s="60">
        <v>0.34</v>
      </c>
      <c r="CN45" s="60">
        <v>1.68</v>
      </c>
      <c r="CO45" s="60">
        <v>0.17</v>
      </c>
    </row>
    <row r="46" spans="1:93" s="60" customFormat="1" x14ac:dyDescent="0.3">
      <c r="A46" s="60">
        <v>50</v>
      </c>
      <c r="B46" s="60" t="s">
        <v>200</v>
      </c>
      <c r="C46" s="60">
        <v>21.940999999999999</v>
      </c>
      <c r="D46" s="60">
        <v>9.3000000000000007</v>
      </c>
      <c r="E46" s="60">
        <v>1.1000000000000001</v>
      </c>
      <c r="F46" s="60">
        <v>2.08</v>
      </c>
      <c r="G46" s="60">
        <v>0.87</v>
      </c>
      <c r="H46" s="97">
        <v>23500</v>
      </c>
      <c r="I46" s="97">
        <v>1500</v>
      </c>
      <c r="J46" s="60">
        <v>1219</v>
      </c>
      <c r="K46" s="60">
        <v>53</v>
      </c>
      <c r="L46" s="60">
        <v>34.6</v>
      </c>
      <c r="M46" s="60">
        <v>1.6</v>
      </c>
      <c r="N46" s="60">
        <v>421</v>
      </c>
      <c r="O46" s="60">
        <v>22</v>
      </c>
      <c r="P46" s="60">
        <v>15.7</v>
      </c>
      <c r="Q46" s="60">
        <v>1.5</v>
      </c>
      <c r="R46" s="60">
        <v>39.5</v>
      </c>
      <c r="S46" s="60">
        <v>2.5</v>
      </c>
      <c r="T46" s="60">
        <v>13.1</v>
      </c>
      <c r="U46" s="60">
        <v>1.4</v>
      </c>
      <c r="V46" s="60">
        <v>18.399999999999999</v>
      </c>
      <c r="W46" s="60">
        <v>1.2</v>
      </c>
      <c r="X46" s="60">
        <v>148.80000000000001</v>
      </c>
      <c r="Y46" s="60">
        <v>8.5</v>
      </c>
      <c r="Z46" s="60">
        <v>47.3</v>
      </c>
      <c r="AA46" s="60">
        <v>2.4</v>
      </c>
      <c r="AB46" s="60">
        <v>327</v>
      </c>
      <c r="AC46" s="60">
        <v>16</v>
      </c>
      <c r="AD46" s="60">
        <v>32.799999999999997</v>
      </c>
      <c r="AE46" s="60">
        <v>1.8</v>
      </c>
      <c r="AF46" s="60">
        <v>180</v>
      </c>
      <c r="AG46" s="60">
        <v>10</v>
      </c>
      <c r="AH46" s="60">
        <v>12.56</v>
      </c>
      <c r="AI46" s="60">
        <v>0.76</v>
      </c>
      <c r="AJ46" s="60">
        <v>272</v>
      </c>
      <c r="AK46" s="60">
        <v>13</v>
      </c>
      <c r="AL46" s="60" t="s">
        <v>103</v>
      </c>
      <c r="AM46" s="60" t="s">
        <v>103</v>
      </c>
      <c r="AN46" s="60">
        <v>0.11799999999999999</v>
      </c>
      <c r="AO46" s="60">
        <v>2.5999999999999999E-2</v>
      </c>
      <c r="AP46" s="60">
        <v>2.15</v>
      </c>
      <c r="AQ46" s="60">
        <v>0.16</v>
      </c>
      <c r="AR46" s="60">
        <v>0.31</v>
      </c>
      <c r="AS46" s="60">
        <v>5.1999999999999998E-2</v>
      </c>
      <c r="AT46" s="60">
        <v>1.222</v>
      </c>
      <c r="AU46" s="60">
        <v>8.4000000000000005E-2</v>
      </c>
      <c r="AV46" s="60">
        <v>644</v>
      </c>
      <c r="AW46" s="60">
        <v>39</v>
      </c>
      <c r="AX46" s="60">
        <v>24.1</v>
      </c>
      <c r="AY46" s="60">
        <v>1.6</v>
      </c>
      <c r="AZ46" s="60">
        <v>50.1</v>
      </c>
      <c r="BA46" s="60">
        <v>2.9</v>
      </c>
      <c r="BB46" s="60">
        <v>6.52</v>
      </c>
      <c r="BC46" s="60">
        <v>0.4</v>
      </c>
      <c r="BD46" s="60">
        <v>27.1</v>
      </c>
      <c r="BE46" s="60">
        <v>1.6</v>
      </c>
      <c r="BF46" s="60">
        <v>6.29</v>
      </c>
      <c r="BG46" s="60">
        <v>0.54</v>
      </c>
      <c r="BH46" s="60">
        <v>1.91</v>
      </c>
      <c r="BI46" s="60">
        <v>0.19</v>
      </c>
      <c r="BJ46" s="60">
        <v>6.35</v>
      </c>
      <c r="BK46" s="60">
        <v>0.36</v>
      </c>
      <c r="BL46" s="60">
        <v>0.94</v>
      </c>
      <c r="BM46" s="60">
        <v>0.11</v>
      </c>
      <c r="BN46" s="60">
        <v>5.83</v>
      </c>
      <c r="BO46" s="60">
        <v>0.48</v>
      </c>
      <c r="BP46" s="60">
        <v>1.33</v>
      </c>
      <c r="BQ46" s="60">
        <v>0.14000000000000001</v>
      </c>
      <c r="BR46" s="60">
        <v>3.86</v>
      </c>
      <c r="BS46" s="60">
        <v>0.34</v>
      </c>
      <c r="BT46" s="60">
        <v>0.46400000000000002</v>
      </c>
      <c r="BU46" s="60">
        <v>5.3999999999999999E-2</v>
      </c>
      <c r="BV46" s="60">
        <v>3.28</v>
      </c>
      <c r="BW46" s="60">
        <v>0.4</v>
      </c>
      <c r="BX46" s="60">
        <v>0.44400000000000001</v>
      </c>
      <c r="BY46" s="60">
        <v>6.4000000000000001E-2</v>
      </c>
      <c r="BZ46" s="60">
        <v>4.62</v>
      </c>
      <c r="CA46" s="60">
        <v>0.55000000000000004</v>
      </c>
      <c r="CB46" s="60">
        <v>0.77700000000000002</v>
      </c>
      <c r="CC46" s="60">
        <v>9.8000000000000004E-2</v>
      </c>
      <c r="CD46" s="60">
        <v>0.46100000000000002</v>
      </c>
      <c r="CE46" s="60">
        <v>6.6000000000000003E-2</v>
      </c>
      <c r="CF46" s="60">
        <v>0.23699999999999999</v>
      </c>
      <c r="CG46" s="60">
        <v>3.2000000000000001E-2</v>
      </c>
      <c r="CH46" s="60">
        <v>10.15</v>
      </c>
      <c r="CI46" s="60">
        <v>0.67</v>
      </c>
      <c r="CJ46" s="60">
        <v>4.8000000000000001E-2</v>
      </c>
      <c r="CK46" s="60">
        <v>1.0999999999999999E-2</v>
      </c>
      <c r="CL46" s="60">
        <v>5.8</v>
      </c>
      <c r="CM46" s="60">
        <v>0.44</v>
      </c>
      <c r="CN46" s="60">
        <v>1.8</v>
      </c>
      <c r="CO46" s="60">
        <v>0.15</v>
      </c>
    </row>
    <row r="47" spans="1:93" s="60" customFormat="1" x14ac:dyDescent="0.3">
      <c r="A47" s="60">
        <v>50</v>
      </c>
      <c r="B47" s="60" t="s">
        <v>200</v>
      </c>
      <c r="C47" s="60">
        <v>21.869</v>
      </c>
      <c r="D47" s="60">
        <v>9.49</v>
      </c>
      <c r="E47" s="60">
        <v>0.99</v>
      </c>
      <c r="F47" s="60">
        <v>2.4</v>
      </c>
      <c r="G47" s="60">
        <v>1.1000000000000001</v>
      </c>
      <c r="H47" s="97">
        <v>23900</v>
      </c>
      <c r="I47" s="97">
        <v>1700</v>
      </c>
      <c r="J47" s="60">
        <v>1283</v>
      </c>
      <c r="K47" s="60">
        <v>50</v>
      </c>
      <c r="L47" s="60">
        <v>34</v>
      </c>
      <c r="M47" s="60">
        <v>1.4</v>
      </c>
      <c r="N47" s="60">
        <v>426</v>
      </c>
      <c r="O47" s="60">
        <v>23</v>
      </c>
      <c r="P47" s="60">
        <v>15.4</v>
      </c>
      <c r="Q47" s="60">
        <v>1.5</v>
      </c>
      <c r="R47" s="60">
        <v>38.9</v>
      </c>
      <c r="S47" s="60">
        <v>1.9</v>
      </c>
      <c r="T47" s="60">
        <v>12.32</v>
      </c>
      <c r="U47" s="60">
        <v>0.98</v>
      </c>
      <c r="V47" s="60">
        <v>18.100000000000001</v>
      </c>
      <c r="W47" s="60">
        <v>1.1000000000000001</v>
      </c>
      <c r="X47" s="60">
        <v>152.4</v>
      </c>
      <c r="Y47" s="60">
        <v>7.6</v>
      </c>
      <c r="Z47" s="60">
        <v>48.3</v>
      </c>
      <c r="AA47" s="60">
        <v>2.7</v>
      </c>
      <c r="AB47" s="60">
        <v>327</v>
      </c>
      <c r="AC47" s="60">
        <v>18</v>
      </c>
      <c r="AD47" s="60">
        <v>32.6</v>
      </c>
      <c r="AE47" s="60">
        <v>2</v>
      </c>
      <c r="AF47" s="60">
        <v>181</v>
      </c>
      <c r="AG47" s="60">
        <v>11</v>
      </c>
      <c r="AH47" s="60">
        <v>12.16</v>
      </c>
      <c r="AI47" s="60">
        <v>0.64</v>
      </c>
      <c r="AJ47" s="60">
        <v>269</v>
      </c>
      <c r="AK47" s="60">
        <v>14</v>
      </c>
      <c r="AL47" s="60" t="s">
        <v>103</v>
      </c>
      <c r="AM47" s="60" t="s">
        <v>103</v>
      </c>
      <c r="AN47" s="60">
        <v>0.112</v>
      </c>
      <c r="AO47" s="60">
        <v>3.5000000000000003E-2</v>
      </c>
      <c r="AP47" s="60">
        <v>2.25</v>
      </c>
      <c r="AQ47" s="60">
        <v>0.19</v>
      </c>
      <c r="AR47" s="60">
        <v>0.314</v>
      </c>
      <c r="AS47" s="60">
        <v>5.7000000000000002E-2</v>
      </c>
      <c r="AT47" s="60">
        <v>1.2330000000000001</v>
      </c>
      <c r="AU47" s="60">
        <v>0.08</v>
      </c>
      <c r="AV47" s="60">
        <v>690</v>
      </c>
      <c r="AW47" s="60">
        <v>53</v>
      </c>
      <c r="AX47" s="60">
        <v>23.7</v>
      </c>
      <c r="AY47" s="60">
        <v>1.3</v>
      </c>
      <c r="AZ47" s="60">
        <v>49.4</v>
      </c>
      <c r="BA47" s="60">
        <v>2.4</v>
      </c>
      <c r="BB47" s="60">
        <v>6.33</v>
      </c>
      <c r="BC47" s="60">
        <v>0.28999999999999998</v>
      </c>
      <c r="BD47" s="60">
        <v>27.2</v>
      </c>
      <c r="BE47" s="60">
        <v>1.1000000000000001</v>
      </c>
      <c r="BF47" s="60">
        <v>6.61</v>
      </c>
      <c r="BG47" s="60">
        <v>0.68</v>
      </c>
      <c r="BH47" s="60">
        <v>1.84</v>
      </c>
      <c r="BI47" s="60">
        <v>0.17</v>
      </c>
      <c r="BJ47" s="60">
        <v>6.17</v>
      </c>
      <c r="BK47" s="60">
        <v>0.71</v>
      </c>
      <c r="BL47" s="60">
        <v>1.02</v>
      </c>
      <c r="BM47" s="60">
        <v>0.1</v>
      </c>
      <c r="BN47" s="60">
        <v>6.27</v>
      </c>
      <c r="BO47" s="60">
        <v>0.47</v>
      </c>
      <c r="BP47" s="60">
        <v>1.3</v>
      </c>
      <c r="BQ47" s="60">
        <v>0.14000000000000001</v>
      </c>
      <c r="BR47" s="60">
        <v>3.68</v>
      </c>
      <c r="BS47" s="60">
        <v>0.36</v>
      </c>
      <c r="BT47" s="60">
        <v>0.56599999999999995</v>
      </c>
      <c r="BU47" s="60">
        <v>6.9000000000000006E-2</v>
      </c>
      <c r="BV47" s="60">
        <v>3.56</v>
      </c>
      <c r="BW47" s="60">
        <v>0.36</v>
      </c>
      <c r="BX47" s="60">
        <v>0.499</v>
      </c>
      <c r="BY47" s="60">
        <v>6.2E-2</v>
      </c>
      <c r="BZ47" s="60">
        <v>4.76</v>
      </c>
      <c r="CA47" s="60">
        <v>0.63</v>
      </c>
      <c r="CB47" s="60">
        <v>0.66800000000000004</v>
      </c>
      <c r="CC47" s="60">
        <v>7.1999999999999995E-2</v>
      </c>
      <c r="CD47" s="60">
        <v>0.498</v>
      </c>
      <c r="CE47" s="60">
        <v>5.2999999999999999E-2</v>
      </c>
      <c r="CF47" s="60">
        <v>0.23899999999999999</v>
      </c>
      <c r="CG47" s="60">
        <v>2.8000000000000001E-2</v>
      </c>
      <c r="CH47" s="60">
        <v>10.43</v>
      </c>
      <c r="CI47" s="60">
        <v>0.75</v>
      </c>
      <c r="CJ47" s="60">
        <v>4.4499999999999998E-2</v>
      </c>
      <c r="CK47" s="60">
        <v>9.9000000000000008E-3</v>
      </c>
      <c r="CL47" s="60">
        <v>5.52</v>
      </c>
      <c r="CM47" s="60">
        <v>0.36</v>
      </c>
      <c r="CN47" s="60">
        <v>1.75</v>
      </c>
      <c r="CO47" s="60">
        <v>0.14000000000000001</v>
      </c>
    </row>
    <row r="48" spans="1:93" s="60" customFormat="1" x14ac:dyDescent="0.3">
      <c r="A48" s="60">
        <v>50</v>
      </c>
      <c r="B48" s="60" t="s">
        <v>200</v>
      </c>
      <c r="C48" s="60">
        <v>23.015000000000001</v>
      </c>
      <c r="D48" s="60">
        <v>9.1999999999999993</v>
      </c>
      <c r="E48" s="60">
        <v>0.76</v>
      </c>
      <c r="F48" s="60">
        <v>1.97</v>
      </c>
      <c r="G48" s="60">
        <v>0.82</v>
      </c>
      <c r="H48" s="97">
        <v>24900</v>
      </c>
      <c r="I48" s="97">
        <v>1600</v>
      </c>
      <c r="J48" s="60">
        <v>1172</v>
      </c>
      <c r="K48" s="60">
        <v>65</v>
      </c>
      <c r="L48" s="60">
        <v>35.1</v>
      </c>
      <c r="M48" s="60">
        <v>1.8</v>
      </c>
      <c r="N48" s="60">
        <v>444</v>
      </c>
      <c r="O48" s="60">
        <v>27</v>
      </c>
      <c r="P48" s="60">
        <v>17.7</v>
      </c>
      <c r="Q48" s="60">
        <v>1.7</v>
      </c>
      <c r="R48" s="60">
        <v>38.299999999999997</v>
      </c>
      <c r="S48" s="60">
        <v>2</v>
      </c>
      <c r="T48" s="60">
        <v>11.93</v>
      </c>
      <c r="U48" s="60">
        <v>0.59</v>
      </c>
      <c r="V48" s="60">
        <v>18.8</v>
      </c>
      <c r="W48" s="60">
        <v>1</v>
      </c>
      <c r="X48" s="60">
        <v>158.4</v>
      </c>
      <c r="Y48" s="60">
        <v>7.8</v>
      </c>
      <c r="Z48" s="60">
        <v>48.9</v>
      </c>
      <c r="AA48" s="60">
        <v>2.8</v>
      </c>
      <c r="AB48" s="60">
        <v>333</v>
      </c>
      <c r="AC48" s="60">
        <v>18</v>
      </c>
      <c r="AD48" s="60">
        <v>33.799999999999997</v>
      </c>
      <c r="AE48" s="60">
        <v>1.8</v>
      </c>
      <c r="AF48" s="60">
        <v>182</v>
      </c>
      <c r="AG48" s="60">
        <v>10</v>
      </c>
      <c r="AH48" s="60">
        <v>12.69</v>
      </c>
      <c r="AI48" s="60">
        <v>0.94</v>
      </c>
      <c r="AJ48" s="60">
        <v>273</v>
      </c>
      <c r="AK48" s="60">
        <v>16</v>
      </c>
      <c r="AL48" s="60">
        <v>0.26</v>
      </c>
      <c r="AM48" s="60">
        <v>0.18</v>
      </c>
      <c r="AN48" s="60">
        <v>0.105</v>
      </c>
      <c r="AO48" s="60">
        <v>2.5999999999999999E-2</v>
      </c>
      <c r="AP48" s="60">
        <v>2.14</v>
      </c>
      <c r="AQ48" s="60">
        <v>0.25</v>
      </c>
      <c r="AR48" s="60">
        <v>0.31900000000000001</v>
      </c>
      <c r="AS48" s="60">
        <v>4.2000000000000003E-2</v>
      </c>
      <c r="AT48" s="60">
        <v>1.2989999999999999</v>
      </c>
      <c r="AU48" s="60">
        <v>0.08</v>
      </c>
      <c r="AV48" s="60">
        <v>695</v>
      </c>
      <c r="AW48" s="60">
        <v>43</v>
      </c>
      <c r="AX48" s="60">
        <v>24.1</v>
      </c>
      <c r="AY48" s="60">
        <v>1.3</v>
      </c>
      <c r="AZ48" s="60">
        <v>51.1</v>
      </c>
      <c r="BA48" s="60">
        <v>3.3</v>
      </c>
      <c r="BB48" s="60">
        <v>6.5</v>
      </c>
      <c r="BC48" s="60">
        <v>0.35</v>
      </c>
      <c r="BD48" s="60">
        <v>28.2</v>
      </c>
      <c r="BE48" s="60">
        <v>1.5</v>
      </c>
      <c r="BF48" s="60">
        <v>7.01</v>
      </c>
      <c r="BG48" s="60">
        <v>0.63</v>
      </c>
      <c r="BH48" s="60">
        <v>1.99</v>
      </c>
      <c r="BI48" s="60">
        <v>0.21</v>
      </c>
      <c r="BJ48" s="60">
        <v>6.14</v>
      </c>
      <c r="BK48" s="60">
        <v>0.56999999999999995</v>
      </c>
      <c r="BL48" s="60">
        <v>1.0660000000000001</v>
      </c>
      <c r="BM48" s="60">
        <v>9.4E-2</v>
      </c>
      <c r="BN48" s="60">
        <v>6.29</v>
      </c>
      <c r="BO48" s="60">
        <v>0.51</v>
      </c>
      <c r="BP48" s="60">
        <v>1.25</v>
      </c>
      <c r="BQ48" s="60">
        <v>0.13</v>
      </c>
      <c r="BR48" s="60">
        <v>3.35</v>
      </c>
      <c r="BS48" s="60">
        <v>0.35</v>
      </c>
      <c r="BT48" s="60">
        <v>0.499</v>
      </c>
      <c r="BU48" s="60">
        <v>6.3E-2</v>
      </c>
      <c r="BV48" s="60">
        <v>3.52</v>
      </c>
      <c r="BW48" s="60">
        <v>0.28999999999999998</v>
      </c>
      <c r="BX48" s="60">
        <v>0.52400000000000002</v>
      </c>
      <c r="BY48" s="60">
        <v>7.0000000000000007E-2</v>
      </c>
      <c r="BZ48" s="60">
        <v>4.87</v>
      </c>
      <c r="CA48" s="60">
        <v>0.56000000000000005</v>
      </c>
      <c r="CB48" s="60">
        <v>0.68600000000000005</v>
      </c>
      <c r="CC48" s="60">
        <v>8.4000000000000005E-2</v>
      </c>
      <c r="CD48" s="60">
        <v>0.51500000000000001</v>
      </c>
      <c r="CE48" s="60">
        <v>7.0999999999999994E-2</v>
      </c>
      <c r="CF48" s="60">
        <v>0.222</v>
      </c>
      <c r="CG48" s="60">
        <v>0.03</v>
      </c>
      <c r="CH48" s="60">
        <v>10.84</v>
      </c>
      <c r="CI48" s="60">
        <v>0.93</v>
      </c>
      <c r="CJ48" s="60">
        <v>4.8000000000000001E-2</v>
      </c>
      <c r="CK48" s="60">
        <v>1.0999999999999999E-2</v>
      </c>
      <c r="CL48" s="60">
        <v>5.89</v>
      </c>
      <c r="CM48" s="60">
        <v>0.45</v>
      </c>
      <c r="CN48" s="60">
        <v>1.83</v>
      </c>
      <c r="CO48" s="60">
        <v>0.16</v>
      </c>
    </row>
    <row r="49" spans="1:93" s="60" customFormat="1" x14ac:dyDescent="0.3">
      <c r="A49" s="60">
        <v>50</v>
      </c>
      <c r="B49" s="60" t="s">
        <v>200</v>
      </c>
      <c r="C49" s="60">
        <v>23.015000000000001</v>
      </c>
      <c r="D49" s="60">
        <v>10</v>
      </c>
      <c r="E49" s="60">
        <v>1.2</v>
      </c>
      <c r="F49" s="60">
        <v>2.2400000000000002</v>
      </c>
      <c r="G49" s="60">
        <v>0.85</v>
      </c>
      <c r="H49" s="97">
        <v>25500</v>
      </c>
      <c r="I49" s="97">
        <v>1800</v>
      </c>
      <c r="J49" s="60">
        <v>1239</v>
      </c>
      <c r="K49" s="60">
        <v>86</v>
      </c>
      <c r="L49" s="60">
        <v>35.9</v>
      </c>
      <c r="M49" s="60">
        <v>1.9</v>
      </c>
      <c r="N49" s="60">
        <v>457</v>
      </c>
      <c r="O49" s="60">
        <v>36</v>
      </c>
      <c r="P49" s="60">
        <v>17.3</v>
      </c>
      <c r="Q49" s="60">
        <v>1.6</v>
      </c>
      <c r="R49" s="60">
        <v>39.700000000000003</v>
      </c>
      <c r="S49" s="60">
        <v>2.8</v>
      </c>
      <c r="T49" s="60">
        <v>13.1</v>
      </c>
      <c r="U49" s="60">
        <v>1.5</v>
      </c>
      <c r="V49" s="60">
        <v>19.5</v>
      </c>
      <c r="W49" s="60">
        <v>1.2</v>
      </c>
      <c r="X49" s="60">
        <v>147.80000000000001</v>
      </c>
      <c r="Y49" s="60">
        <v>8.1999999999999993</v>
      </c>
      <c r="Z49" s="60">
        <v>50.7</v>
      </c>
      <c r="AA49" s="60">
        <v>2.6</v>
      </c>
      <c r="AB49" s="60">
        <v>351</v>
      </c>
      <c r="AC49" s="60">
        <v>28</v>
      </c>
      <c r="AD49" s="60">
        <v>34.9</v>
      </c>
      <c r="AE49" s="60">
        <v>2.2999999999999998</v>
      </c>
      <c r="AF49" s="60">
        <v>181</v>
      </c>
      <c r="AG49" s="60">
        <v>12</v>
      </c>
      <c r="AH49" s="60">
        <v>12.68</v>
      </c>
      <c r="AI49" s="60">
        <v>0.98</v>
      </c>
      <c r="AJ49" s="60">
        <v>280</v>
      </c>
      <c r="AK49" s="60">
        <v>18</v>
      </c>
      <c r="AL49" s="60">
        <v>0.25</v>
      </c>
      <c r="AM49" s="60">
        <v>0.19</v>
      </c>
      <c r="AN49" s="60">
        <v>0.111</v>
      </c>
      <c r="AO49" s="60">
        <v>2.8000000000000001E-2</v>
      </c>
      <c r="AP49" s="60">
        <v>2.35</v>
      </c>
      <c r="AQ49" s="60">
        <v>0.23</v>
      </c>
      <c r="AR49" s="60">
        <v>0.28999999999999998</v>
      </c>
      <c r="AS49" s="60">
        <v>5.8000000000000003E-2</v>
      </c>
      <c r="AT49" s="60">
        <v>1.3420000000000001</v>
      </c>
      <c r="AU49" s="60">
        <v>9.5000000000000001E-2</v>
      </c>
      <c r="AV49" s="60">
        <v>697</v>
      </c>
      <c r="AW49" s="60">
        <v>39</v>
      </c>
      <c r="AX49" s="60">
        <v>25.4</v>
      </c>
      <c r="AY49" s="60">
        <v>1.7</v>
      </c>
      <c r="AZ49" s="60">
        <v>51.4</v>
      </c>
      <c r="BA49" s="60">
        <v>3.4</v>
      </c>
      <c r="BB49" s="60">
        <v>6.74</v>
      </c>
      <c r="BC49" s="60">
        <v>0.53</v>
      </c>
      <c r="BD49" s="60">
        <v>27.5</v>
      </c>
      <c r="BE49" s="60">
        <v>1.6</v>
      </c>
      <c r="BF49" s="60">
        <v>6.43</v>
      </c>
      <c r="BG49" s="60">
        <v>0.63</v>
      </c>
      <c r="BH49" s="60">
        <v>1.85</v>
      </c>
      <c r="BI49" s="60">
        <v>0.17</v>
      </c>
      <c r="BJ49" s="60">
        <v>6.56</v>
      </c>
      <c r="BK49" s="60">
        <v>0.74</v>
      </c>
      <c r="BL49" s="60">
        <v>1.1299999999999999</v>
      </c>
      <c r="BM49" s="60">
        <v>0.14000000000000001</v>
      </c>
      <c r="BN49" s="60">
        <v>6.38</v>
      </c>
      <c r="BO49" s="60">
        <v>0.64</v>
      </c>
      <c r="BP49" s="60">
        <v>1.32</v>
      </c>
      <c r="BQ49" s="60">
        <v>0.13</v>
      </c>
      <c r="BR49" s="60">
        <v>3.71</v>
      </c>
      <c r="BS49" s="60">
        <v>0.35</v>
      </c>
      <c r="BT49" s="60">
        <v>0.48099999999999998</v>
      </c>
      <c r="BU49" s="60">
        <v>6.2E-2</v>
      </c>
      <c r="BV49" s="60">
        <v>3.43</v>
      </c>
      <c r="BW49" s="60">
        <v>0.34</v>
      </c>
      <c r="BX49" s="60">
        <v>0.53200000000000003</v>
      </c>
      <c r="BY49" s="60">
        <v>7.5999999999999998E-2</v>
      </c>
      <c r="BZ49" s="60">
        <v>4.49</v>
      </c>
      <c r="CA49" s="60">
        <v>0.56000000000000005</v>
      </c>
      <c r="CB49" s="60">
        <v>0.77</v>
      </c>
      <c r="CC49" s="60">
        <v>0.11</v>
      </c>
      <c r="CD49" s="60">
        <v>0.49</v>
      </c>
      <c r="CE49" s="60">
        <v>6.8000000000000005E-2</v>
      </c>
      <c r="CF49" s="60">
        <v>0.249</v>
      </c>
      <c r="CG49" s="60">
        <v>3.2000000000000001E-2</v>
      </c>
      <c r="CH49" s="60">
        <v>10.39</v>
      </c>
      <c r="CI49" s="60">
        <v>0.93</v>
      </c>
      <c r="CJ49" s="60">
        <v>0.05</v>
      </c>
      <c r="CK49" s="60">
        <v>1.2E-2</v>
      </c>
      <c r="CL49" s="60">
        <v>5.93</v>
      </c>
      <c r="CM49" s="60">
        <v>0.47</v>
      </c>
      <c r="CN49" s="60">
        <v>1.63</v>
      </c>
      <c r="CO49" s="60">
        <v>0.19</v>
      </c>
    </row>
    <row r="50" spans="1:93" s="96" customFormat="1" x14ac:dyDescent="0.3">
      <c r="B50" s="96" t="s">
        <v>269</v>
      </c>
      <c r="C50" s="96">
        <f t="shared" ref="C50:BH50" si="24">AVERAGE(C45:C49)</f>
        <v>22.570799999999998</v>
      </c>
      <c r="D50" s="96">
        <f t="shared" si="24"/>
        <v>9.5300000000000011</v>
      </c>
      <c r="E50" s="96">
        <f t="shared" si="24"/>
        <v>1.002</v>
      </c>
      <c r="F50" s="96">
        <f t="shared" si="24"/>
        <v>2.4180000000000001</v>
      </c>
      <c r="G50" s="96">
        <f t="shared" si="24"/>
        <v>0.96799999999999997</v>
      </c>
      <c r="H50" s="96">
        <f t="shared" si="24"/>
        <v>24340</v>
      </c>
      <c r="I50" s="96">
        <f t="shared" si="24"/>
        <v>1580</v>
      </c>
      <c r="J50" s="96">
        <f t="shared" si="24"/>
        <v>1231.5999999999999</v>
      </c>
      <c r="K50" s="96">
        <f t="shared" si="24"/>
        <v>59.4</v>
      </c>
      <c r="L50" s="96">
        <f t="shared" si="24"/>
        <v>34.96</v>
      </c>
      <c r="M50" s="96">
        <f t="shared" si="24"/>
        <v>1.64</v>
      </c>
      <c r="N50" s="96">
        <f t="shared" si="24"/>
        <v>437.2</v>
      </c>
      <c r="O50" s="96">
        <f t="shared" si="24"/>
        <v>27</v>
      </c>
      <c r="P50" s="96">
        <f t="shared" si="24"/>
        <v>16.339999999999996</v>
      </c>
      <c r="Q50" s="96">
        <f t="shared" si="24"/>
        <v>1.5400000000000003</v>
      </c>
      <c r="R50" s="96">
        <f t="shared" si="24"/>
        <v>39.219999999999992</v>
      </c>
      <c r="S50" s="96">
        <f t="shared" si="24"/>
        <v>2.2000000000000002</v>
      </c>
      <c r="T50" s="96">
        <f t="shared" si="24"/>
        <v>12.790000000000001</v>
      </c>
      <c r="U50" s="96">
        <f t="shared" si="24"/>
        <v>1.0939999999999999</v>
      </c>
      <c r="V50" s="96">
        <f t="shared" si="24"/>
        <v>18.68</v>
      </c>
      <c r="W50" s="96">
        <f t="shared" si="24"/>
        <v>1.1000000000000001</v>
      </c>
      <c r="X50" s="96">
        <f t="shared" si="24"/>
        <v>151.6</v>
      </c>
      <c r="Y50" s="96">
        <f t="shared" si="24"/>
        <v>7.88</v>
      </c>
      <c r="Z50" s="96">
        <f t="shared" si="24"/>
        <v>48.44</v>
      </c>
      <c r="AA50" s="96">
        <f t="shared" si="24"/>
        <v>2.5</v>
      </c>
      <c r="AB50" s="96">
        <f t="shared" si="24"/>
        <v>332.8</v>
      </c>
      <c r="AC50" s="96">
        <f t="shared" si="24"/>
        <v>19</v>
      </c>
      <c r="AD50" s="96">
        <f t="shared" si="24"/>
        <v>33.499999999999993</v>
      </c>
      <c r="AE50" s="96">
        <f t="shared" si="24"/>
        <v>1.9600000000000002</v>
      </c>
      <c r="AF50" s="96">
        <f t="shared" si="24"/>
        <v>182</v>
      </c>
      <c r="AG50" s="96">
        <f t="shared" si="24"/>
        <v>10.6</v>
      </c>
      <c r="AH50" s="96">
        <f t="shared" si="24"/>
        <v>12.458</v>
      </c>
      <c r="AI50" s="96">
        <f t="shared" si="24"/>
        <v>0.80399999999999994</v>
      </c>
      <c r="AJ50" s="96">
        <f t="shared" si="24"/>
        <v>272.2</v>
      </c>
      <c r="AK50" s="96">
        <f t="shared" si="24"/>
        <v>14.6</v>
      </c>
      <c r="AL50" s="96">
        <f t="shared" si="24"/>
        <v>0.22</v>
      </c>
      <c r="AM50" s="96">
        <f t="shared" si="24"/>
        <v>0.16333333333333333</v>
      </c>
      <c r="AN50" s="96">
        <f t="shared" si="24"/>
        <v>0.1132</v>
      </c>
      <c r="AO50" s="96">
        <f t="shared" si="24"/>
        <v>2.9199999999999997E-2</v>
      </c>
      <c r="AP50" s="96">
        <f t="shared" si="24"/>
        <v>2.2160000000000002</v>
      </c>
      <c r="AQ50" s="96">
        <f t="shared" si="24"/>
        <v>0.20400000000000001</v>
      </c>
      <c r="AR50" s="96">
        <f t="shared" si="24"/>
        <v>0.311</v>
      </c>
      <c r="AS50" s="96">
        <f t="shared" si="24"/>
        <v>5.1799999999999999E-2</v>
      </c>
      <c r="AT50" s="96">
        <f t="shared" si="24"/>
        <v>1.2556</v>
      </c>
      <c r="AU50" s="96">
        <f t="shared" si="24"/>
        <v>8.0600000000000005E-2</v>
      </c>
      <c r="AV50" s="96">
        <f t="shared" si="24"/>
        <v>679.4</v>
      </c>
      <c r="AW50" s="96">
        <f t="shared" si="24"/>
        <v>42.4</v>
      </c>
      <c r="AX50" s="96">
        <f t="shared" si="24"/>
        <v>24.5</v>
      </c>
      <c r="AY50" s="96">
        <f t="shared" si="24"/>
        <v>1.48</v>
      </c>
      <c r="AZ50" s="96">
        <f t="shared" si="24"/>
        <v>50.6</v>
      </c>
      <c r="BA50" s="96">
        <f t="shared" si="24"/>
        <v>2.8400000000000003</v>
      </c>
      <c r="BB50" s="96">
        <f t="shared" si="24"/>
        <v>6.5419999999999998</v>
      </c>
      <c r="BC50" s="96">
        <f t="shared" si="24"/>
        <v>0.38200000000000001</v>
      </c>
      <c r="BD50" s="96">
        <f t="shared" si="24"/>
        <v>27.720000000000006</v>
      </c>
      <c r="BE50" s="96">
        <f t="shared" si="24"/>
        <v>1.52</v>
      </c>
      <c r="BF50" s="96">
        <f t="shared" si="24"/>
        <v>6.6039999999999992</v>
      </c>
      <c r="BG50" s="96">
        <f t="shared" si="24"/>
        <v>0.624</v>
      </c>
      <c r="BH50" s="96">
        <f t="shared" si="24"/>
        <v>1.8859999999999999</v>
      </c>
      <c r="BI50" s="96">
        <f t="shared" ref="BI50:CO50" si="25">AVERAGE(BI45:BI49)</f>
        <v>0.17599999999999999</v>
      </c>
      <c r="BJ50" s="96">
        <f t="shared" si="25"/>
        <v>6.418000000000001</v>
      </c>
      <c r="BK50" s="96">
        <f t="shared" si="25"/>
        <v>0.6</v>
      </c>
      <c r="BL50" s="96">
        <f t="shared" si="25"/>
        <v>1.0272000000000001</v>
      </c>
      <c r="BM50" s="96">
        <f t="shared" si="25"/>
        <v>0.10880000000000001</v>
      </c>
      <c r="BN50" s="96">
        <f t="shared" si="25"/>
        <v>6.202</v>
      </c>
      <c r="BO50" s="96">
        <f t="shared" si="25"/>
        <v>0.51800000000000002</v>
      </c>
      <c r="BP50" s="96">
        <f t="shared" si="25"/>
        <v>1.288</v>
      </c>
      <c r="BQ50" s="96">
        <f t="shared" si="25"/>
        <v>0.13</v>
      </c>
      <c r="BR50" s="96">
        <f t="shared" si="25"/>
        <v>3.6759999999999997</v>
      </c>
      <c r="BS50" s="96">
        <f t="shared" si="25"/>
        <v>0.34800000000000003</v>
      </c>
      <c r="BT50" s="96">
        <f t="shared" si="25"/>
        <v>0.51419999999999999</v>
      </c>
      <c r="BU50" s="96">
        <f t="shared" si="25"/>
        <v>6.2E-2</v>
      </c>
      <c r="BV50" s="96">
        <f t="shared" si="25"/>
        <v>3.4079999999999999</v>
      </c>
      <c r="BW50" s="96">
        <f t="shared" si="25"/>
        <v>0.35000000000000003</v>
      </c>
      <c r="BX50" s="96">
        <f t="shared" si="25"/>
        <v>0.49180000000000001</v>
      </c>
      <c r="BY50" s="96">
        <f t="shared" si="25"/>
        <v>6.5799999999999997E-2</v>
      </c>
      <c r="BZ50" s="96">
        <f t="shared" si="25"/>
        <v>4.6840000000000002</v>
      </c>
      <c r="CA50" s="96">
        <f t="shared" si="25"/>
        <v>0.55000000000000004</v>
      </c>
      <c r="CB50" s="96">
        <f t="shared" si="25"/>
        <v>0.72419999999999995</v>
      </c>
      <c r="CC50" s="96">
        <f t="shared" si="25"/>
        <v>9.2800000000000007E-2</v>
      </c>
      <c r="CD50" s="96">
        <f t="shared" si="25"/>
        <v>0.47940000000000005</v>
      </c>
      <c r="CE50" s="96">
        <f t="shared" si="25"/>
        <v>6.2399999999999997E-2</v>
      </c>
      <c r="CF50" s="96">
        <f t="shared" si="25"/>
        <v>0.23679999999999998</v>
      </c>
      <c r="CG50" s="96">
        <f t="shared" si="25"/>
        <v>2.9599999999999998E-2</v>
      </c>
      <c r="CH50" s="96">
        <f t="shared" si="25"/>
        <v>10.404</v>
      </c>
      <c r="CI50" s="96">
        <f t="shared" si="25"/>
        <v>0.80600000000000005</v>
      </c>
      <c r="CJ50" s="96">
        <f t="shared" si="25"/>
        <v>4.775999999999999E-2</v>
      </c>
      <c r="CK50" s="96">
        <f t="shared" si="25"/>
        <v>1.0719999999999999E-2</v>
      </c>
      <c r="CL50" s="96">
        <f t="shared" si="25"/>
        <v>5.7919999999999998</v>
      </c>
      <c r="CM50" s="96">
        <f t="shared" si="25"/>
        <v>0.41200000000000003</v>
      </c>
      <c r="CN50" s="96">
        <f t="shared" si="25"/>
        <v>1.7380000000000002</v>
      </c>
      <c r="CO50" s="96">
        <f t="shared" si="25"/>
        <v>0.16200000000000001</v>
      </c>
    </row>
    <row r="51" spans="1:93" s="96" customFormat="1" x14ac:dyDescent="0.3">
      <c r="B51" s="96" t="s">
        <v>270</v>
      </c>
      <c r="D51" s="96">
        <f>_xlfn.STDEV.P(D44:D49)</f>
        <v>2.5559604129781919</v>
      </c>
      <c r="E51" s="96">
        <f t="shared" ref="E51:BJ51" si="26">_xlfn.STDEV.P(E44:E49)</f>
        <v>0.31285965796345971</v>
      </c>
      <c r="F51" s="96">
        <f t="shared" si="26"/>
        <v>0.82667887297011589</v>
      </c>
      <c r="G51" s="96">
        <f t="shared" si="26"/>
        <v>0.30975931455687872</v>
      </c>
      <c r="H51" s="96">
        <f t="shared" si="26"/>
        <v>6610.9448167056808</v>
      </c>
      <c r="I51" s="96">
        <f t="shared" si="26"/>
        <v>458.73858091464609</v>
      </c>
      <c r="J51" s="96">
        <f t="shared" si="26"/>
        <v>344.28117804253048</v>
      </c>
      <c r="K51" s="96">
        <f t="shared" si="26"/>
        <v>21.292072092737321</v>
      </c>
      <c r="L51" s="96">
        <f>_xlfn.STDEV.P(L44:L49)</f>
        <v>9.6267775638073907</v>
      </c>
      <c r="M51" s="96">
        <f t="shared" si="26"/>
        <v>0.48424161019492429</v>
      </c>
      <c r="N51" s="96">
        <f t="shared" si="26"/>
        <v>121.20188806345749</v>
      </c>
      <c r="O51" s="96">
        <f t="shared" si="26"/>
        <v>8.8203428905896804</v>
      </c>
      <c r="P51" s="96">
        <f t="shared" si="26"/>
        <v>4.4805293611161261</v>
      </c>
      <c r="Q51" s="96">
        <f t="shared" si="26"/>
        <v>0.4154165479917632</v>
      </c>
      <c r="R51" s="96">
        <f t="shared" si="26"/>
        <v>10.644636590363524</v>
      </c>
      <c r="S51" s="96">
        <f t="shared" si="26"/>
        <v>0.68574227276578836</v>
      </c>
      <c r="T51" s="96">
        <f t="shared" si="26"/>
        <v>3.5141764280809142</v>
      </c>
      <c r="U51" s="96">
        <f t="shared" si="26"/>
        <v>0.39594181489474667</v>
      </c>
      <c r="V51" s="96">
        <f t="shared" si="26"/>
        <v>5.0638065823137461</v>
      </c>
      <c r="W51" s="96">
        <f t="shared" si="26"/>
        <v>0.30884967006610853</v>
      </c>
      <c r="X51" s="96">
        <f t="shared" si="26"/>
        <v>40.848210448072415</v>
      </c>
      <c r="Y51" s="96">
        <f t="shared" si="26"/>
        <v>2.213913137152975</v>
      </c>
      <c r="Z51" s="96">
        <f t="shared" si="26"/>
        <v>13.136328937663107</v>
      </c>
      <c r="AA51" s="96">
        <f t="shared" si="26"/>
        <v>0.67431277507976928</v>
      </c>
      <c r="AB51" s="96">
        <f t="shared" si="26"/>
        <v>90.694595810701244</v>
      </c>
      <c r="AC51" s="96">
        <f t="shared" si="26"/>
        <v>6.4535339080860057</v>
      </c>
      <c r="AD51" s="96">
        <f t="shared" si="26"/>
        <v>9.253435097433913</v>
      </c>
      <c r="AE51" s="96">
        <f t="shared" si="26"/>
        <v>0.53484696977146762</v>
      </c>
      <c r="AF51" s="96">
        <f t="shared" si="26"/>
        <v>49.754111519278482</v>
      </c>
      <c r="AG51" s="96">
        <f t="shared" si="26"/>
        <v>2.9384451527008513</v>
      </c>
      <c r="AH51" s="96">
        <f t="shared" si="26"/>
        <v>3.3952874982877281</v>
      </c>
      <c r="AI51" s="96">
        <f t="shared" si="26"/>
        <v>0.23889754265407909</v>
      </c>
      <c r="AJ51" s="96">
        <f t="shared" si="26"/>
        <v>74.553101642400776</v>
      </c>
      <c r="AK51" s="96">
        <f t="shared" si="26"/>
        <v>4.4278905479206605</v>
      </c>
      <c r="AL51" s="96">
        <f t="shared" si="26"/>
        <v>6.58908695103088E-2</v>
      </c>
      <c r="AM51" s="96">
        <f t="shared" si="26"/>
        <v>5.1766743413402233E-2</v>
      </c>
      <c r="AN51" s="96">
        <f t="shared" si="26"/>
        <v>2.6727596739696911E-2</v>
      </c>
      <c r="AO51" s="96">
        <f t="shared" si="26"/>
        <v>7.3437520790448421E-3</v>
      </c>
      <c r="AP51" s="96">
        <f t="shared" si="26"/>
        <v>0.60019955044923701</v>
      </c>
      <c r="AQ51" s="96">
        <f t="shared" si="26"/>
        <v>6.0633880046566987E-2</v>
      </c>
      <c r="AR51" s="96">
        <f t="shared" si="26"/>
        <v>8.4622902433152333E-2</v>
      </c>
      <c r="AS51" s="96">
        <f t="shared" si="26"/>
        <v>1.476942126353809E-2</v>
      </c>
      <c r="AT51" s="96">
        <f t="shared" si="26"/>
        <v>0.3488863782840102</v>
      </c>
      <c r="AU51" s="96">
        <f t="shared" si="26"/>
        <v>2.3484720611565715E-2</v>
      </c>
      <c r="AV51" s="96">
        <f t="shared" si="26"/>
        <v>185.6317979029439</v>
      </c>
      <c r="AW51" s="96">
        <f t="shared" si="26"/>
        <v>12.198267387428817</v>
      </c>
      <c r="AX51" s="96">
        <f t="shared" si="26"/>
        <v>6.6749194371487137</v>
      </c>
      <c r="AY51" s="96">
        <f t="shared" si="26"/>
        <v>0.43265063355107353</v>
      </c>
      <c r="AZ51" s="96">
        <f t="shared" si="26"/>
        <v>13.631906884753905</v>
      </c>
      <c r="BA51" s="96">
        <f t="shared" si="26"/>
        <v>0.87301054248479881</v>
      </c>
      <c r="BB51" s="96">
        <f t="shared" si="26"/>
        <v>1.7730702597910832</v>
      </c>
      <c r="BC51" s="96">
        <f t="shared" si="26"/>
        <v>0.12193122372908478</v>
      </c>
      <c r="BD51" s="96">
        <f t="shared" si="26"/>
        <v>7.5012411331105682</v>
      </c>
      <c r="BE51" s="96">
        <f t="shared" si="26"/>
        <v>0.44472786006572596</v>
      </c>
      <c r="BF51" s="96">
        <f t="shared" si="26"/>
        <v>1.8356617719372323</v>
      </c>
      <c r="BG51" s="96">
        <f t="shared" si="26"/>
        <v>0.17505453123106046</v>
      </c>
      <c r="BH51" s="96">
        <f t="shared" si="26"/>
        <v>0.50622632468708884</v>
      </c>
      <c r="BI51" s="96">
        <f t="shared" si="26"/>
        <v>4.8914303727367728E-2</v>
      </c>
      <c r="BJ51" s="96">
        <f t="shared" si="26"/>
        <v>1.7773705119948373</v>
      </c>
      <c r="BK51" s="96">
        <f t="shared" ref="BK51:CO51" si="27">_xlfn.STDEV.P(BK44:BK49)</f>
        <v>0.19690463884349649</v>
      </c>
      <c r="BL51" s="96">
        <f t="shared" si="27"/>
        <v>0.28304100540190069</v>
      </c>
      <c r="BM51" s="96">
        <f t="shared" si="27"/>
        <v>3.2232931127961141E-2</v>
      </c>
      <c r="BN51" s="96">
        <f t="shared" si="27"/>
        <v>1.6845979552142285</v>
      </c>
      <c r="BO51" s="96">
        <f t="shared" si="27"/>
        <v>0.14501613453011955</v>
      </c>
      <c r="BP51" s="96">
        <f t="shared" si="27"/>
        <v>0.35630189735064699</v>
      </c>
      <c r="BQ51" s="96">
        <f t="shared" si="27"/>
        <v>3.7289818415416585E-2</v>
      </c>
      <c r="BR51" s="96">
        <f t="shared" si="27"/>
        <v>1.0099364366461197</v>
      </c>
      <c r="BS51" s="96">
        <f t="shared" si="27"/>
        <v>8.8909665051115139E-2</v>
      </c>
      <c r="BT51" s="96">
        <f t="shared" si="27"/>
        <v>0.14473215294623132</v>
      </c>
      <c r="BU51" s="96">
        <f t="shared" si="27"/>
        <v>1.5543079992777063E-2</v>
      </c>
      <c r="BV51" s="96">
        <f t="shared" si="27"/>
        <v>0.93658275998712881</v>
      </c>
      <c r="BW51" s="96">
        <f t="shared" si="27"/>
        <v>9.4924656126821605E-2</v>
      </c>
      <c r="BX51" s="96">
        <f t="shared" si="27"/>
        <v>0.13630755145718343</v>
      </c>
      <c r="BY51" s="96">
        <f t="shared" si="27"/>
        <v>1.8421776396725077E-2</v>
      </c>
      <c r="BZ51" s="96">
        <f t="shared" si="27"/>
        <v>1.3032009089724026</v>
      </c>
      <c r="CA51" s="96">
        <f t="shared" si="27"/>
        <v>0.14738441423503029</v>
      </c>
      <c r="CB51" s="96">
        <f t="shared" si="27"/>
        <v>0.20310536102528445</v>
      </c>
      <c r="CC51" s="96">
        <f t="shared" si="27"/>
        <v>2.5903670508311188E-2</v>
      </c>
      <c r="CD51" s="96">
        <f t="shared" si="27"/>
        <v>0.12950407015742749</v>
      </c>
      <c r="CE51" s="96">
        <f t="shared" si="27"/>
        <v>1.6499424623753877E-2</v>
      </c>
      <c r="CF51" s="96">
        <f t="shared" si="27"/>
        <v>6.6643794933096578E-2</v>
      </c>
      <c r="CG51" s="96">
        <f t="shared" si="27"/>
        <v>8.6204154517899798E-3</v>
      </c>
      <c r="CH51" s="96">
        <f t="shared" si="27"/>
        <v>2.8100098715319062</v>
      </c>
      <c r="CI51" s="96">
        <f t="shared" si="27"/>
        <v>0.22601496787031838</v>
      </c>
      <c r="CJ51" s="96">
        <f t="shared" si="27"/>
        <v>1.2364753704432841E-2</v>
      </c>
      <c r="CK51" s="96">
        <f t="shared" si="27"/>
        <v>2.7797585986137317E-3</v>
      </c>
      <c r="CL51" s="96">
        <f t="shared" si="27"/>
        <v>1.5360717005414277</v>
      </c>
      <c r="CM51" s="96">
        <f>_xlfn.STDEV.P(CM44:CM49)</f>
        <v>0.11583351709912044</v>
      </c>
      <c r="CN51" s="96">
        <f t="shared" si="27"/>
        <v>0.47985414367985491</v>
      </c>
      <c r="CO51" s="96">
        <f t="shared" si="27"/>
        <v>4.5328052976594327E-2</v>
      </c>
    </row>
    <row r="52" spans="1:93" s="60" customFormat="1" x14ac:dyDescent="0.3">
      <c r="A52" s="60">
        <v>50</v>
      </c>
      <c r="B52" s="60" t="s">
        <v>212</v>
      </c>
      <c r="C52" s="60">
        <v>21.808</v>
      </c>
      <c r="D52" s="60">
        <v>8.77</v>
      </c>
      <c r="E52" s="60">
        <v>0.78</v>
      </c>
      <c r="F52" s="60">
        <v>2.73</v>
      </c>
      <c r="G52" s="60">
        <v>0.99</v>
      </c>
      <c r="H52" s="97">
        <v>23300</v>
      </c>
      <c r="I52" s="97">
        <v>1600</v>
      </c>
      <c r="J52" s="60">
        <v>1256</v>
      </c>
      <c r="K52" s="60">
        <v>46</v>
      </c>
      <c r="L52" s="60">
        <v>34.299999999999997</v>
      </c>
      <c r="M52" s="60">
        <v>1.5</v>
      </c>
      <c r="N52" s="60">
        <v>419</v>
      </c>
      <c r="O52" s="60">
        <v>17</v>
      </c>
      <c r="P52" s="60">
        <v>15.9</v>
      </c>
      <c r="Q52" s="60">
        <v>1.7</v>
      </c>
      <c r="R52" s="60">
        <v>36.9</v>
      </c>
      <c r="S52" s="60">
        <v>2.2000000000000002</v>
      </c>
      <c r="T52" s="60">
        <v>12.8</v>
      </c>
      <c r="U52" s="60">
        <v>1.3</v>
      </c>
      <c r="V52" s="60">
        <v>17.399999999999999</v>
      </c>
      <c r="W52" s="60">
        <v>1</v>
      </c>
      <c r="X52" s="60">
        <v>146.80000000000001</v>
      </c>
      <c r="Y52" s="60">
        <v>8.6999999999999993</v>
      </c>
      <c r="Z52" s="60">
        <v>47.5</v>
      </c>
      <c r="AA52" s="60">
        <v>2.4</v>
      </c>
      <c r="AB52" s="60">
        <v>311</v>
      </c>
      <c r="AC52" s="60">
        <v>18</v>
      </c>
      <c r="AD52" s="60">
        <v>32.6</v>
      </c>
      <c r="AE52" s="60">
        <v>2</v>
      </c>
      <c r="AF52" s="60">
        <v>160.4</v>
      </c>
      <c r="AG52" s="60">
        <v>7.8</v>
      </c>
      <c r="AH52" s="60">
        <v>11.37</v>
      </c>
      <c r="AI52" s="60">
        <v>0.88</v>
      </c>
      <c r="AJ52" s="60">
        <v>253</v>
      </c>
      <c r="AK52" s="60">
        <v>13</v>
      </c>
      <c r="AL52" s="60">
        <v>0.26</v>
      </c>
      <c r="AM52" s="60">
        <v>0.18</v>
      </c>
      <c r="AN52" s="60">
        <v>0.104</v>
      </c>
      <c r="AO52" s="60">
        <v>3.3000000000000002E-2</v>
      </c>
      <c r="AP52" s="60">
        <v>2.13</v>
      </c>
      <c r="AQ52" s="60">
        <v>0.19</v>
      </c>
      <c r="AR52" s="60">
        <v>0.36399999999999999</v>
      </c>
      <c r="AS52" s="60">
        <v>5.0999999999999997E-2</v>
      </c>
      <c r="AT52" s="60">
        <v>1.123</v>
      </c>
      <c r="AU52" s="60">
        <v>8.5000000000000006E-2</v>
      </c>
      <c r="AV52" s="60">
        <v>617</v>
      </c>
      <c r="AW52" s="60">
        <v>39</v>
      </c>
      <c r="AX52" s="60">
        <v>23.6</v>
      </c>
      <c r="AY52" s="60">
        <v>1.7</v>
      </c>
      <c r="AZ52" s="60">
        <v>48.8</v>
      </c>
      <c r="BA52" s="60">
        <v>2.9</v>
      </c>
      <c r="BB52" s="60">
        <v>6.09</v>
      </c>
      <c r="BC52" s="60">
        <v>0.37</v>
      </c>
      <c r="BD52" s="60">
        <v>24.7</v>
      </c>
      <c r="BE52" s="60">
        <v>1.6</v>
      </c>
      <c r="BF52" s="60">
        <v>6.32</v>
      </c>
      <c r="BG52" s="60">
        <v>0.7</v>
      </c>
      <c r="BH52" s="60">
        <v>1.83</v>
      </c>
      <c r="BI52" s="60">
        <v>0.17</v>
      </c>
      <c r="BJ52" s="60">
        <v>6.35</v>
      </c>
      <c r="BK52" s="60">
        <v>0.54</v>
      </c>
      <c r="BL52" s="60">
        <v>0.99</v>
      </c>
      <c r="BM52" s="60">
        <v>0.11</v>
      </c>
      <c r="BN52" s="60">
        <v>5.85</v>
      </c>
      <c r="BO52" s="60">
        <v>0.51</v>
      </c>
      <c r="BP52" s="60">
        <v>1.1499999999999999</v>
      </c>
      <c r="BQ52" s="60">
        <v>9.1999999999999998E-2</v>
      </c>
      <c r="BR52" s="60">
        <v>3.24</v>
      </c>
      <c r="BS52" s="60">
        <v>0.37</v>
      </c>
      <c r="BT52" s="60">
        <v>0.47499999999999998</v>
      </c>
      <c r="BU52" s="60">
        <v>7.4999999999999997E-2</v>
      </c>
      <c r="BV52" s="60">
        <v>3.45</v>
      </c>
      <c r="BW52" s="60">
        <v>0.33</v>
      </c>
      <c r="BX52" s="60">
        <v>0.47499999999999998</v>
      </c>
      <c r="BY52" s="60">
        <v>6.3E-2</v>
      </c>
      <c r="BZ52" s="60">
        <v>5.0599999999999996</v>
      </c>
      <c r="CA52" s="60">
        <v>0.7</v>
      </c>
      <c r="CB52" s="60">
        <v>0.76900000000000002</v>
      </c>
      <c r="CC52" s="60">
        <v>8.5000000000000006E-2</v>
      </c>
      <c r="CD52" s="60">
        <v>0.504</v>
      </c>
      <c r="CE52" s="60">
        <v>6.3E-2</v>
      </c>
      <c r="CF52" s="60">
        <v>0.224</v>
      </c>
      <c r="CG52" s="60">
        <v>2.1000000000000001E-2</v>
      </c>
      <c r="CH52" s="60">
        <v>9.6300000000000008</v>
      </c>
      <c r="CI52" s="60">
        <v>0.68</v>
      </c>
      <c r="CJ52" s="60">
        <v>4.8800000000000003E-2</v>
      </c>
      <c r="CK52" s="60">
        <v>9.5999999999999992E-3</v>
      </c>
      <c r="CL52" s="60">
        <v>5.45</v>
      </c>
      <c r="CM52" s="60">
        <v>0.33</v>
      </c>
      <c r="CN52" s="60">
        <v>1.59</v>
      </c>
      <c r="CO52" s="60">
        <v>0.16</v>
      </c>
    </row>
    <row r="53" spans="1:93" s="60" customFormat="1" x14ac:dyDescent="0.3">
      <c r="A53" s="60">
        <v>50</v>
      </c>
      <c r="B53" s="60" t="s">
        <v>212</v>
      </c>
      <c r="C53" s="60">
        <v>23.021999999999998</v>
      </c>
      <c r="D53" s="60">
        <v>9.06</v>
      </c>
      <c r="E53" s="60">
        <v>0.7</v>
      </c>
      <c r="F53" s="60">
        <v>2.38</v>
      </c>
      <c r="G53" s="60">
        <v>0.97</v>
      </c>
      <c r="H53" s="97">
        <v>24500</v>
      </c>
      <c r="I53" s="97">
        <v>1900</v>
      </c>
      <c r="J53" s="60">
        <v>1284</v>
      </c>
      <c r="K53" s="60">
        <v>70</v>
      </c>
      <c r="L53" s="60">
        <v>36.6</v>
      </c>
      <c r="M53" s="60">
        <v>2.4</v>
      </c>
      <c r="N53" s="60">
        <v>443</v>
      </c>
      <c r="O53" s="60">
        <v>33</v>
      </c>
      <c r="P53" s="60">
        <v>17.8</v>
      </c>
      <c r="Q53" s="60">
        <v>1.8</v>
      </c>
      <c r="R53" s="60">
        <v>38.6</v>
      </c>
      <c r="S53" s="60">
        <v>2.8</v>
      </c>
      <c r="T53" s="60">
        <v>12.2</v>
      </c>
      <c r="U53" s="60">
        <v>1</v>
      </c>
      <c r="V53" s="60">
        <v>17.399999999999999</v>
      </c>
      <c r="W53" s="60">
        <v>1</v>
      </c>
      <c r="X53" s="60">
        <v>142.19999999999999</v>
      </c>
      <c r="Y53" s="60">
        <v>8</v>
      </c>
      <c r="Z53" s="60">
        <v>48.3</v>
      </c>
      <c r="AA53" s="60">
        <v>3.1</v>
      </c>
      <c r="AB53" s="60">
        <v>330</v>
      </c>
      <c r="AC53" s="60">
        <v>26</v>
      </c>
      <c r="AD53" s="60">
        <v>34.4</v>
      </c>
      <c r="AE53" s="60">
        <v>3.2</v>
      </c>
      <c r="AF53" s="60">
        <v>175</v>
      </c>
      <c r="AG53" s="60">
        <v>13</v>
      </c>
      <c r="AH53" s="60">
        <v>11.35</v>
      </c>
      <c r="AI53" s="60">
        <v>0.77</v>
      </c>
      <c r="AJ53" s="60">
        <v>257</v>
      </c>
      <c r="AK53" s="60">
        <v>15</v>
      </c>
      <c r="AL53" s="60">
        <v>0.22</v>
      </c>
      <c r="AM53" s="60">
        <v>0.15</v>
      </c>
      <c r="AN53" s="60">
        <v>0.11700000000000001</v>
      </c>
      <c r="AO53" s="60">
        <v>3.7999999999999999E-2</v>
      </c>
      <c r="AP53" s="60">
        <v>2.12</v>
      </c>
      <c r="AQ53" s="60">
        <v>0.17</v>
      </c>
      <c r="AR53" s="60">
        <v>0.25900000000000001</v>
      </c>
      <c r="AS53" s="60">
        <v>4.5999999999999999E-2</v>
      </c>
      <c r="AT53" s="60">
        <v>1.145</v>
      </c>
      <c r="AU53" s="60">
        <v>7.2999999999999995E-2</v>
      </c>
      <c r="AV53" s="60">
        <v>649</v>
      </c>
      <c r="AW53" s="60">
        <v>48</v>
      </c>
      <c r="AX53" s="60">
        <v>23.7</v>
      </c>
      <c r="AY53" s="60">
        <v>1.5</v>
      </c>
      <c r="AZ53" s="60">
        <v>49.3</v>
      </c>
      <c r="BA53" s="60">
        <v>2.6</v>
      </c>
      <c r="BB53" s="60">
        <v>6.13</v>
      </c>
      <c r="BC53" s="60">
        <v>0.39</v>
      </c>
      <c r="BD53" s="60">
        <v>26</v>
      </c>
      <c r="BE53" s="60">
        <v>1.6</v>
      </c>
      <c r="BF53" s="60">
        <v>6.13</v>
      </c>
      <c r="BG53" s="60">
        <v>0.66</v>
      </c>
      <c r="BH53" s="60">
        <v>1.82</v>
      </c>
      <c r="BI53" s="60">
        <v>0.2</v>
      </c>
      <c r="BJ53" s="60">
        <v>6.49</v>
      </c>
      <c r="BK53" s="60">
        <v>0.63</v>
      </c>
      <c r="BL53" s="60">
        <v>0.98</v>
      </c>
      <c r="BM53" s="60">
        <v>0.12</v>
      </c>
      <c r="BN53" s="60">
        <v>6.19</v>
      </c>
      <c r="BO53" s="60">
        <v>0.49</v>
      </c>
      <c r="BP53" s="60">
        <v>1.18</v>
      </c>
      <c r="BQ53" s="60">
        <v>0.14000000000000001</v>
      </c>
      <c r="BR53" s="60">
        <v>3.66</v>
      </c>
      <c r="BS53" s="60">
        <v>0.27</v>
      </c>
      <c r="BT53" s="60">
        <v>0.503</v>
      </c>
      <c r="BU53" s="60">
        <v>6.0999999999999999E-2</v>
      </c>
      <c r="BV53" s="60">
        <v>3.23</v>
      </c>
      <c r="BW53" s="60">
        <v>0.41</v>
      </c>
      <c r="BX53" s="60">
        <v>0.47799999999999998</v>
      </c>
      <c r="BY53" s="60">
        <v>6.0999999999999999E-2</v>
      </c>
      <c r="BZ53" s="60">
        <v>5.0199999999999996</v>
      </c>
      <c r="CA53" s="60">
        <v>0.56000000000000005</v>
      </c>
      <c r="CB53" s="60">
        <v>0.68</v>
      </c>
      <c r="CC53" s="60">
        <v>0.1</v>
      </c>
      <c r="CD53" s="60">
        <v>0.504</v>
      </c>
      <c r="CE53" s="60">
        <v>7.4999999999999997E-2</v>
      </c>
      <c r="CF53" s="60">
        <v>0.20699999999999999</v>
      </c>
      <c r="CG53" s="60">
        <v>2.5000000000000001E-2</v>
      </c>
      <c r="CH53" s="60">
        <v>9.49</v>
      </c>
      <c r="CI53" s="60">
        <v>0.84</v>
      </c>
      <c r="CJ53" s="60">
        <v>5.5300000000000002E-2</v>
      </c>
      <c r="CK53" s="60">
        <v>8.3000000000000001E-3</v>
      </c>
      <c r="CL53" s="60">
        <v>5.92</v>
      </c>
      <c r="CM53" s="60">
        <v>0.44</v>
      </c>
      <c r="CN53" s="60">
        <v>1.55</v>
      </c>
      <c r="CO53" s="60">
        <v>0.12</v>
      </c>
    </row>
    <row r="54" spans="1:93" s="60" customFormat="1" x14ac:dyDescent="0.3">
      <c r="A54" s="60">
        <v>50</v>
      </c>
      <c r="B54" s="60" t="s">
        <v>212</v>
      </c>
      <c r="C54" s="60">
        <v>21.35</v>
      </c>
      <c r="D54" s="60">
        <v>8.9600000000000009</v>
      </c>
      <c r="E54" s="60">
        <v>0.63</v>
      </c>
      <c r="F54" s="60">
        <v>1.79</v>
      </c>
      <c r="G54" s="60">
        <v>0.84</v>
      </c>
      <c r="H54" s="97">
        <v>24200</v>
      </c>
      <c r="I54" s="97">
        <v>1800</v>
      </c>
      <c r="J54" s="60">
        <v>1230</v>
      </c>
      <c r="K54" s="60">
        <v>84</v>
      </c>
      <c r="L54" s="60">
        <v>34.4</v>
      </c>
      <c r="M54" s="60">
        <v>1.6</v>
      </c>
      <c r="N54" s="60">
        <v>418</v>
      </c>
      <c r="O54" s="60">
        <v>24</v>
      </c>
      <c r="P54" s="60">
        <v>15.3</v>
      </c>
      <c r="Q54" s="60">
        <v>1.5</v>
      </c>
      <c r="R54" s="60">
        <v>40.200000000000003</v>
      </c>
      <c r="S54" s="60">
        <v>3.1</v>
      </c>
      <c r="T54" s="60">
        <v>13.2</v>
      </c>
      <c r="U54" s="60">
        <v>1.3</v>
      </c>
      <c r="V54" s="60">
        <v>18.2</v>
      </c>
      <c r="W54" s="60">
        <v>1.1000000000000001</v>
      </c>
      <c r="X54" s="60">
        <v>144.80000000000001</v>
      </c>
      <c r="Y54" s="60">
        <v>8.6</v>
      </c>
      <c r="Z54" s="60">
        <v>43.4</v>
      </c>
      <c r="AA54" s="60">
        <v>1.9</v>
      </c>
      <c r="AB54" s="60">
        <v>305</v>
      </c>
      <c r="AC54" s="60">
        <v>18</v>
      </c>
      <c r="AD54" s="60">
        <v>32.299999999999997</v>
      </c>
      <c r="AE54" s="60">
        <v>2.4</v>
      </c>
      <c r="AF54" s="60">
        <v>178</v>
      </c>
      <c r="AG54" s="60">
        <v>19</v>
      </c>
      <c r="AH54" s="60">
        <v>11.22</v>
      </c>
      <c r="AI54" s="60">
        <v>0.89</v>
      </c>
      <c r="AJ54" s="60">
        <v>233</v>
      </c>
      <c r="AK54" s="60">
        <v>14</v>
      </c>
      <c r="AL54" s="60" t="s">
        <v>103</v>
      </c>
      <c r="AM54" s="60" t="s">
        <v>103</v>
      </c>
      <c r="AN54" s="60">
        <v>0.17899999999999999</v>
      </c>
      <c r="AO54" s="60">
        <v>3.3000000000000002E-2</v>
      </c>
      <c r="AP54" s="60">
        <v>2.0699999999999998</v>
      </c>
      <c r="AQ54" s="60">
        <v>0.19</v>
      </c>
      <c r="AR54" s="60">
        <v>0.317</v>
      </c>
      <c r="AS54" s="60">
        <v>5.5E-2</v>
      </c>
      <c r="AT54" s="60">
        <v>1.0529999999999999</v>
      </c>
      <c r="AU54" s="60">
        <v>7.1999999999999995E-2</v>
      </c>
      <c r="AV54" s="60">
        <v>593</v>
      </c>
      <c r="AW54" s="60">
        <v>40</v>
      </c>
      <c r="AX54" s="60">
        <v>23.8</v>
      </c>
      <c r="AY54" s="60">
        <v>1.8</v>
      </c>
      <c r="AZ54" s="60">
        <v>48.4</v>
      </c>
      <c r="BA54" s="60">
        <v>2.9</v>
      </c>
      <c r="BB54" s="60">
        <v>6.1</v>
      </c>
      <c r="BC54" s="60">
        <v>0.37</v>
      </c>
      <c r="BD54" s="60">
        <v>26.7</v>
      </c>
      <c r="BE54" s="60">
        <v>1.7</v>
      </c>
      <c r="BF54" s="60">
        <v>6.58</v>
      </c>
      <c r="BG54" s="60">
        <v>0.61</v>
      </c>
      <c r="BH54" s="60">
        <v>1.84</v>
      </c>
      <c r="BI54" s="60">
        <v>0.2</v>
      </c>
      <c r="BJ54" s="60">
        <v>6.29</v>
      </c>
      <c r="BK54" s="60">
        <v>0.69</v>
      </c>
      <c r="BL54" s="60">
        <v>0.98</v>
      </c>
      <c r="BM54" s="60">
        <v>0.12</v>
      </c>
      <c r="BN54" s="60">
        <v>6.38</v>
      </c>
      <c r="BO54" s="60">
        <v>0.57999999999999996</v>
      </c>
      <c r="BP54" s="60">
        <v>1.36</v>
      </c>
      <c r="BQ54" s="60">
        <v>0.14000000000000001</v>
      </c>
      <c r="BR54" s="60">
        <v>3.24</v>
      </c>
      <c r="BS54" s="60">
        <v>0.42</v>
      </c>
      <c r="BT54" s="60">
        <v>0.49</v>
      </c>
      <c r="BU54" s="60">
        <v>7.0000000000000007E-2</v>
      </c>
      <c r="BV54" s="60">
        <v>3.47</v>
      </c>
      <c r="BW54" s="60">
        <v>0.4</v>
      </c>
      <c r="BX54" s="60">
        <v>0.499</v>
      </c>
      <c r="BY54" s="60">
        <v>7.6999999999999999E-2</v>
      </c>
      <c r="BZ54" s="60">
        <v>4.8099999999999996</v>
      </c>
      <c r="CA54" s="60">
        <v>0.62</v>
      </c>
      <c r="CB54" s="60">
        <v>0.61899999999999999</v>
      </c>
      <c r="CC54" s="60">
        <v>9.1999999999999998E-2</v>
      </c>
      <c r="CD54" s="60">
        <v>0.48099999999999998</v>
      </c>
      <c r="CE54" s="60">
        <v>6.5000000000000002E-2</v>
      </c>
      <c r="CF54" s="60">
        <v>0.16700000000000001</v>
      </c>
      <c r="CG54" s="60">
        <v>1.9E-2</v>
      </c>
      <c r="CH54" s="60">
        <v>9.35</v>
      </c>
      <c r="CI54" s="60">
        <v>0.88</v>
      </c>
      <c r="CJ54" s="60">
        <v>6.6000000000000003E-2</v>
      </c>
      <c r="CK54" s="60">
        <v>1.0999999999999999E-2</v>
      </c>
      <c r="CL54" s="60">
        <v>5.49</v>
      </c>
      <c r="CM54" s="60">
        <v>0.41</v>
      </c>
      <c r="CN54" s="60">
        <v>1.71</v>
      </c>
      <c r="CO54" s="60">
        <v>0.18</v>
      </c>
    </row>
    <row r="55" spans="1:93" s="60" customFormat="1" x14ac:dyDescent="0.3">
      <c r="A55" s="60">
        <v>50</v>
      </c>
      <c r="B55" s="60" t="s">
        <v>212</v>
      </c>
      <c r="C55" s="60">
        <v>21.5</v>
      </c>
      <c r="D55" s="60">
        <v>10.47</v>
      </c>
      <c r="E55" s="60">
        <v>0.99</v>
      </c>
      <c r="F55" s="60">
        <v>1.7</v>
      </c>
      <c r="G55" s="60">
        <v>1</v>
      </c>
      <c r="H55" s="97">
        <v>24800</v>
      </c>
      <c r="I55" s="97">
        <v>1300</v>
      </c>
      <c r="J55" s="60">
        <v>1287</v>
      </c>
      <c r="K55" s="60">
        <v>43</v>
      </c>
      <c r="L55" s="60">
        <v>36.6</v>
      </c>
      <c r="M55" s="60">
        <v>1.9</v>
      </c>
      <c r="N55" s="60">
        <v>451</v>
      </c>
      <c r="O55" s="60">
        <v>26</v>
      </c>
      <c r="P55" s="60">
        <v>17.600000000000001</v>
      </c>
      <c r="Q55" s="60">
        <v>2.2000000000000002</v>
      </c>
      <c r="R55" s="60">
        <v>41.2</v>
      </c>
      <c r="S55" s="60">
        <v>2.2000000000000002</v>
      </c>
      <c r="T55" s="60">
        <v>14.7</v>
      </c>
      <c r="U55" s="60">
        <v>1.7</v>
      </c>
      <c r="V55" s="60">
        <v>19.100000000000001</v>
      </c>
      <c r="W55" s="60">
        <v>1</v>
      </c>
      <c r="X55" s="60">
        <v>166.2</v>
      </c>
      <c r="Y55" s="60">
        <v>8.3000000000000007</v>
      </c>
      <c r="Z55" s="60">
        <v>55.2</v>
      </c>
      <c r="AA55" s="60">
        <v>3.2</v>
      </c>
      <c r="AB55" s="60">
        <v>357</v>
      </c>
      <c r="AC55" s="60">
        <v>24</v>
      </c>
      <c r="AD55" s="60">
        <v>36.799999999999997</v>
      </c>
      <c r="AE55" s="60">
        <v>2.1</v>
      </c>
      <c r="AF55" s="60">
        <v>202</v>
      </c>
      <c r="AG55" s="60">
        <v>11</v>
      </c>
      <c r="AH55" s="60">
        <v>12.81</v>
      </c>
      <c r="AI55" s="60">
        <v>0.8</v>
      </c>
      <c r="AJ55" s="60">
        <v>299</v>
      </c>
      <c r="AK55" s="60">
        <v>18</v>
      </c>
      <c r="AL55" s="60">
        <v>0.15</v>
      </c>
      <c r="AM55" s="60">
        <v>0.13</v>
      </c>
      <c r="AN55" s="60">
        <v>0.123</v>
      </c>
      <c r="AO55" s="60">
        <v>3.4000000000000002E-2</v>
      </c>
      <c r="AP55" s="60">
        <v>2.2200000000000002</v>
      </c>
      <c r="AQ55" s="60">
        <v>0.17</v>
      </c>
      <c r="AR55" s="60">
        <v>0.34499999999999997</v>
      </c>
      <c r="AS55" s="60">
        <v>5.3999999999999999E-2</v>
      </c>
      <c r="AT55" s="60">
        <v>1.2849999999999999</v>
      </c>
      <c r="AU55" s="60">
        <v>0.08</v>
      </c>
      <c r="AV55" s="60">
        <v>710</v>
      </c>
      <c r="AW55" s="60">
        <v>41</v>
      </c>
      <c r="AX55" s="60">
        <v>26.7</v>
      </c>
      <c r="AY55" s="60">
        <v>1.2</v>
      </c>
      <c r="AZ55" s="60">
        <v>54</v>
      </c>
      <c r="BA55" s="60">
        <v>2.6</v>
      </c>
      <c r="BB55" s="60">
        <v>6.99</v>
      </c>
      <c r="BC55" s="60">
        <v>0.44</v>
      </c>
      <c r="BD55" s="60">
        <v>30.9</v>
      </c>
      <c r="BE55" s="60">
        <v>1.9</v>
      </c>
      <c r="BF55" s="60">
        <v>6.91</v>
      </c>
      <c r="BG55" s="60">
        <v>0.8</v>
      </c>
      <c r="BH55" s="60">
        <v>2.1800000000000002</v>
      </c>
      <c r="BI55" s="60">
        <v>0.22</v>
      </c>
      <c r="BJ55" s="60">
        <v>6.61</v>
      </c>
      <c r="BK55" s="60">
        <v>0.76</v>
      </c>
      <c r="BL55" s="60">
        <v>1.07</v>
      </c>
      <c r="BM55" s="60">
        <v>0.1</v>
      </c>
      <c r="BN55" s="60">
        <v>6.99</v>
      </c>
      <c r="BO55" s="60">
        <v>0.71</v>
      </c>
      <c r="BP55" s="60">
        <v>1.42</v>
      </c>
      <c r="BQ55" s="60">
        <v>0.1</v>
      </c>
      <c r="BR55" s="60">
        <v>3.64</v>
      </c>
      <c r="BS55" s="60">
        <v>0.28999999999999998</v>
      </c>
      <c r="BT55" s="60">
        <v>0.57899999999999996</v>
      </c>
      <c r="BU55" s="60">
        <v>7.4999999999999997E-2</v>
      </c>
      <c r="BV55" s="60">
        <v>3.56</v>
      </c>
      <c r="BW55" s="60">
        <v>0.34</v>
      </c>
      <c r="BX55" s="60">
        <v>0.56599999999999995</v>
      </c>
      <c r="BY55" s="60">
        <v>7.0000000000000007E-2</v>
      </c>
      <c r="BZ55" s="60">
        <v>5.6</v>
      </c>
      <c r="CA55" s="60">
        <v>0.67</v>
      </c>
      <c r="CB55" s="60">
        <v>0.87</v>
      </c>
      <c r="CC55" s="60">
        <v>0.12</v>
      </c>
      <c r="CD55" s="60">
        <v>0.57199999999999995</v>
      </c>
      <c r="CE55" s="60">
        <v>0.08</v>
      </c>
      <c r="CF55" s="60">
        <v>0.215</v>
      </c>
      <c r="CG55" s="60">
        <v>2.4E-2</v>
      </c>
      <c r="CH55" s="60">
        <v>11.06</v>
      </c>
      <c r="CI55" s="60">
        <v>0.87</v>
      </c>
      <c r="CJ55" s="60">
        <v>5.0700000000000002E-2</v>
      </c>
      <c r="CK55" s="60">
        <v>9.9000000000000008E-3</v>
      </c>
      <c r="CL55" s="60">
        <v>6.27</v>
      </c>
      <c r="CM55" s="60">
        <v>0.41</v>
      </c>
      <c r="CN55" s="60">
        <v>1.82</v>
      </c>
      <c r="CO55" s="60">
        <v>0.16</v>
      </c>
    </row>
    <row r="56" spans="1:93" s="60" customFormat="1" x14ac:dyDescent="0.3">
      <c r="A56" s="60">
        <v>50</v>
      </c>
      <c r="B56" s="60" t="s">
        <v>212</v>
      </c>
      <c r="C56" s="60">
        <v>23.036999999999999</v>
      </c>
      <c r="D56" s="60">
        <v>9.8000000000000007</v>
      </c>
      <c r="E56" s="60">
        <v>1.2</v>
      </c>
      <c r="F56" s="60">
        <v>1.69</v>
      </c>
      <c r="G56" s="60">
        <v>0.84</v>
      </c>
      <c r="H56" s="97">
        <v>25200</v>
      </c>
      <c r="I56" s="97">
        <v>1600</v>
      </c>
      <c r="J56" s="60">
        <v>1233</v>
      </c>
      <c r="K56" s="60">
        <v>58</v>
      </c>
      <c r="L56" s="60">
        <v>35.700000000000003</v>
      </c>
      <c r="M56" s="60">
        <v>1.6</v>
      </c>
      <c r="N56" s="60">
        <v>439</v>
      </c>
      <c r="O56" s="60">
        <v>27</v>
      </c>
      <c r="P56" s="60">
        <v>16.399999999999999</v>
      </c>
      <c r="Q56" s="60">
        <v>1.9</v>
      </c>
      <c r="R56" s="60">
        <v>39.700000000000003</v>
      </c>
      <c r="S56" s="60">
        <v>2.7</v>
      </c>
      <c r="T56" s="60">
        <v>14</v>
      </c>
      <c r="U56" s="60">
        <v>1.3</v>
      </c>
      <c r="V56" s="60">
        <v>19.559999999999999</v>
      </c>
      <c r="W56" s="60">
        <v>0.97</v>
      </c>
      <c r="X56" s="60">
        <v>158.30000000000001</v>
      </c>
      <c r="Y56" s="60">
        <v>8.4</v>
      </c>
      <c r="Z56" s="60">
        <v>49.6</v>
      </c>
      <c r="AA56" s="60">
        <v>2.8</v>
      </c>
      <c r="AB56" s="60">
        <v>357</v>
      </c>
      <c r="AC56" s="60">
        <v>22</v>
      </c>
      <c r="AD56" s="60">
        <v>37</v>
      </c>
      <c r="AE56" s="60">
        <v>2.8</v>
      </c>
      <c r="AF56" s="60">
        <v>195</v>
      </c>
      <c r="AG56" s="60">
        <v>16</v>
      </c>
      <c r="AH56" s="60">
        <v>12.36</v>
      </c>
      <c r="AI56" s="60">
        <v>0.88</v>
      </c>
      <c r="AJ56" s="60">
        <v>252</v>
      </c>
      <c r="AK56" s="60">
        <v>17</v>
      </c>
      <c r="AL56" s="60">
        <v>0.32</v>
      </c>
      <c r="AM56" s="60">
        <v>0.2</v>
      </c>
      <c r="AN56" s="60">
        <v>0.22500000000000001</v>
      </c>
      <c r="AO56" s="60">
        <v>4.2999999999999997E-2</v>
      </c>
      <c r="AP56" s="60">
        <v>2.08</v>
      </c>
      <c r="AQ56" s="60">
        <v>0.17</v>
      </c>
      <c r="AR56" s="60">
        <v>0.30099999999999999</v>
      </c>
      <c r="AS56" s="60">
        <v>5.6000000000000001E-2</v>
      </c>
      <c r="AT56" s="60">
        <v>1.222</v>
      </c>
      <c r="AU56" s="60">
        <v>8.6999999999999994E-2</v>
      </c>
      <c r="AV56" s="60">
        <v>666</v>
      </c>
      <c r="AW56" s="60">
        <v>40</v>
      </c>
      <c r="AX56" s="60">
        <v>27.2</v>
      </c>
      <c r="AY56" s="60">
        <v>1.7</v>
      </c>
      <c r="AZ56" s="60">
        <v>54.1</v>
      </c>
      <c r="BA56" s="60">
        <v>3.2</v>
      </c>
      <c r="BB56" s="60">
        <v>6.59</v>
      </c>
      <c r="BC56" s="60">
        <v>0.4</v>
      </c>
      <c r="BD56" s="60">
        <v>28.8</v>
      </c>
      <c r="BE56" s="60">
        <v>1.8</v>
      </c>
      <c r="BF56" s="60">
        <v>6.71</v>
      </c>
      <c r="BG56" s="60">
        <v>0.77</v>
      </c>
      <c r="BH56" s="60">
        <v>2.12</v>
      </c>
      <c r="BI56" s="60">
        <v>0.23</v>
      </c>
      <c r="BJ56" s="60">
        <v>6.32</v>
      </c>
      <c r="BK56" s="60">
        <v>0.54</v>
      </c>
      <c r="BL56" s="60">
        <v>1.08</v>
      </c>
      <c r="BM56" s="60">
        <v>0.12</v>
      </c>
      <c r="BN56" s="60">
        <v>7.24</v>
      </c>
      <c r="BO56" s="60">
        <v>0.7</v>
      </c>
      <c r="BP56" s="60">
        <v>1.32</v>
      </c>
      <c r="BQ56" s="60">
        <v>0.12</v>
      </c>
      <c r="BR56" s="60">
        <v>4.01</v>
      </c>
      <c r="BS56" s="60">
        <v>0.42</v>
      </c>
      <c r="BT56" s="60">
        <v>0.54600000000000004</v>
      </c>
      <c r="BU56" s="60">
        <v>6.3E-2</v>
      </c>
      <c r="BV56" s="60">
        <v>3.74</v>
      </c>
      <c r="BW56" s="60">
        <v>0.49</v>
      </c>
      <c r="BX56" s="60">
        <v>0.51800000000000002</v>
      </c>
      <c r="BY56" s="60">
        <v>8.3000000000000004E-2</v>
      </c>
      <c r="BZ56" s="60">
        <v>5.51</v>
      </c>
      <c r="CA56" s="60">
        <v>0.81</v>
      </c>
      <c r="CB56" s="60">
        <v>0.76</v>
      </c>
      <c r="CC56" s="60">
        <v>0.11</v>
      </c>
      <c r="CD56" s="60">
        <v>0.55200000000000005</v>
      </c>
      <c r="CE56" s="60">
        <v>8.2000000000000003E-2</v>
      </c>
      <c r="CF56" s="60">
        <v>0.19700000000000001</v>
      </c>
      <c r="CG56" s="60">
        <v>0.03</v>
      </c>
      <c r="CH56" s="60">
        <v>10.01</v>
      </c>
      <c r="CI56" s="60">
        <v>0.84</v>
      </c>
      <c r="CJ56" s="60">
        <v>6.3E-2</v>
      </c>
      <c r="CK56" s="60">
        <v>1.2999999999999999E-2</v>
      </c>
      <c r="CL56" s="60">
        <v>6.05</v>
      </c>
      <c r="CM56" s="60">
        <v>0.47</v>
      </c>
      <c r="CN56" s="60">
        <v>1.9</v>
      </c>
      <c r="CO56" s="60">
        <v>0.19</v>
      </c>
    </row>
    <row r="57" spans="1:93" s="96" customFormat="1" x14ac:dyDescent="0.3">
      <c r="B57" s="96" t="s">
        <v>269</v>
      </c>
      <c r="C57" s="96">
        <f t="shared" ref="C57:BH57" si="28">AVERAGE(C52:C56)</f>
        <v>22.143400000000003</v>
      </c>
      <c r="D57" s="96">
        <f t="shared" si="28"/>
        <v>9.4120000000000008</v>
      </c>
      <c r="E57" s="96">
        <f t="shared" si="28"/>
        <v>0.86</v>
      </c>
      <c r="F57" s="96">
        <f t="shared" si="28"/>
        <v>2.0579999999999998</v>
      </c>
      <c r="G57" s="96">
        <f t="shared" si="28"/>
        <v>0.92799999999999994</v>
      </c>
      <c r="H57" s="96">
        <f t="shared" si="28"/>
        <v>24400</v>
      </c>
      <c r="I57" s="96">
        <f t="shared" si="28"/>
        <v>1640</v>
      </c>
      <c r="J57" s="96">
        <f t="shared" si="28"/>
        <v>1258</v>
      </c>
      <c r="K57" s="96">
        <f t="shared" si="28"/>
        <v>60.2</v>
      </c>
      <c r="L57" s="96">
        <f t="shared" si="28"/>
        <v>35.520000000000003</v>
      </c>
      <c r="M57" s="96">
        <f t="shared" si="28"/>
        <v>1.8</v>
      </c>
      <c r="N57" s="96">
        <f t="shared" si="28"/>
        <v>434</v>
      </c>
      <c r="O57" s="96">
        <f t="shared" si="28"/>
        <v>25.4</v>
      </c>
      <c r="P57" s="96">
        <f t="shared" si="28"/>
        <v>16.600000000000001</v>
      </c>
      <c r="Q57" s="96">
        <f t="shared" si="28"/>
        <v>1.8199999999999998</v>
      </c>
      <c r="R57" s="96">
        <f t="shared" si="28"/>
        <v>39.320000000000007</v>
      </c>
      <c r="S57" s="96">
        <f t="shared" si="28"/>
        <v>2.6</v>
      </c>
      <c r="T57" s="96">
        <f t="shared" si="28"/>
        <v>13.38</v>
      </c>
      <c r="U57" s="96">
        <f t="shared" si="28"/>
        <v>1.3199999999999998</v>
      </c>
      <c r="V57" s="96">
        <f t="shared" si="28"/>
        <v>18.332000000000001</v>
      </c>
      <c r="W57" s="96">
        <f t="shared" si="28"/>
        <v>1.0139999999999998</v>
      </c>
      <c r="X57" s="96">
        <f t="shared" si="28"/>
        <v>151.66</v>
      </c>
      <c r="Y57" s="96">
        <f t="shared" si="28"/>
        <v>8.3999999999999986</v>
      </c>
      <c r="Z57" s="96">
        <f t="shared" si="28"/>
        <v>48.8</v>
      </c>
      <c r="AA57" s="96">
        <f t="shared" si="28"/>
        <v>2.6800000000000006</v>
      </c>
      <c r="AB57" s="96">
        <f t="shared" si="28"/>
        <v>332</v>
      </c>
      <c r="AC57" s="96">
        <f t="shared" si="28"/>
        <v>21.6</v>
      </c>
      <c r="AD57" s="96">
        <f t="shared" si="28"/>
        <v>34.619999999999997</v>
      </c>
      <c r="AE57" s="96">
        <f t="shared" si="28"/>
        <v>2.5</v>
      </c>
      <c r="AF57" s="96">
        <f t="shared" si="28"/>
        <v>182.07999999999998</v>
      </c>
      <c r="AG57" s="96">
        <f t="shared" si="28"/>
        <v>13.36</v>
      </c>
      <c r="AH57" s="96">
        <f t="shared" si="28"/>
        <v>11.821999999999999</v>
      </c>
      <c r="AI57" s="96">
        <f t="shared" si="28"/>
        <v>0.84399999999999997</v>
      </c>
      <c r="AJ57" s="96">
        <f t="shared" si="28"/>
        <v>258.8</v>
      </c>
      <c r="AK57" s="96">
        <f t="shared" si="28"/>
        <v>15.4</v>
      </c>
      <c r="AL57" s="96">
        <f t="shared" si="28"/>
        <v>0.23749999999999999</v>
      </c>
      <c r="AM57" s="96">
        <f t="shared" si="28"/>
        <v>0.16499999999999998</v>
      </c>
      <c r="AN57" s="96">
        <f t="shared" si="28"/>
        <v>0.14960000000000001</v>
      </c>
      <c r="AO57" s="96">
        <f t="shared" si="28"/>
        <v>3.6199999999999996E-2</v>
      </c>
      <c r="AP57" s="96">
        <f t="shared" si="28"/>
        <v>2.1240000000000001</v>
      </c>
      <c r="AQ57" s="96">
        <f t="shared" si="28"/>
        <v>0.17800000000000002</v>
      </c>
      <c r="AR57" s="96">
        <f t="shared" si="28"/>
        <v>0.31719999999999998</v>
      </c>
      <c r="AS57" s="96">
        <f t="shared" si="28"/>
        <v>5.2400000000000002E-2</v>
      </c>
      <c r="AT57" s="96">
        <f t="shared" si="28"/>
        <v>1.1656</v>
      </c>
      <c r="AU57" s="96">
        <f t="shared" si="28"/>
        <v>7.9399999999999998E-2</v>
      </c>
      <c r="AV57" s="96">
        <f t="shared" si="28"/>
        <v>647</v>
      </c>
      <c r="AW57" s="96">
        <f t="shared" si="28"/>
        <v>41.6</v>
      </c>
      <c r="AX57" s="96">
        <f t="shared" si="28"/>
        <v>25</v>
      </c>
      <c r="AY57" s="96">
        <f t="shared" si="28"/>
        <v>1.58</v>
      </c>
      <c r="AZ57" s="96">
        <f t="shared" si="28"/>
        <v>50.92</v>
      </c>
      <c r="BA57" s="96">
        <f t="shared" si="28"/>
        <v>2.84</v>
      </c>
      <c r="BB57" s="96">
        <f t="shared" si="28"/>
        <v>6.3800000000000008</v>
      </c>
      <c r="BC57" s="96">
        <f t="shared" si="28"/>
        <v>0.39399999999999996</v>
      </c>
      <c r="BD57" s="96">
        <f t="shared" si="28"/>
        <v>27.420000000000005</v>
      </c>
      <c r="BE57" s="96">
        <f t="shared" si="28"/>
        <v>1.7200000000000002</v>
      </c>
      <c r="BF57" s="96">
        <f t="shared" si="28"/>
        <v>6.5299999999999994</v>
      </c>
      <c r="BG57" s="96">
        <f t="shared" si="28"/>
        <v>0.70799999999999996</v>
      </c>
      <c r="BH57" s="96">
        <f t="shared" si="28"/>
        <v>1.9579999999999997</v>
      </c>
      <c r="BI57" s="96">
        <f t="shared" ref="BI57:CO57" si="29">AVERAGE(BI52:BI56)</f>
        <v>0.20400000000000001</v>
      </c>
      <c r="BJ57" s="96">
        <f t="shared" si="29"/>
        <v>6.4120000000000008</v>
      </c>
      <c r="BK57" s="96">
        <f t="shared" si="29"/>
        <v>0.63200000000000001</v>
      </c>
      <c r="BL57" s="96">
        <f t="shared" si="29"/>
        <v>1.02</v>
      </c>
      <c r="BM57" s="96">
        <f t="shared" si="29"/>
        <v>0.11399999999999999</v>
      </c>
      <c r="BN57" s="96">
        <f t="shared" si="29"/>
        <v>6.5299999999999994</v>
      </c>
      <c r="BO57" s="96">
        <f t="shared" si="29"/>
        <v>0.59800000000000009</v>
      </c>
      <c r="BP57" s="96">
        <f t="shared" si="29"/>
        <v>1.286</v>
      </c>
      <c r="BQ57" s="96">
        <f t="shared" si="29"/>
        <v>0.11839999999999999</v>
      </c>
      <c r="BR57" s="96">
        <f t="shared" si="29"/>
        <v>3.5579999999999998</v>
      </c>
      <c r="BS57" s="96">
        <f t="shared" si="29"/>
        <v>0.35399999999999998</v>
      </c>
      <c r="BT57" s="96">
        <f t="shared" si="29"/>
        <v>0.51859999999999995</v>
      </c>
      <c r="BU57" s="96">
        <f t="shared" si="29"/>
        <v>6.88E-2</v>
      </c>
      <c r="BV57" s="96">
        <f t="shared" si="29"/>
        <v>3.4900000000000007</v>
      </c>
      <c r="BW57" s="96">
        <f t="shared" si="29"/>
        <v>0.39400000000000002</v>
      </c>
      <c r="BX57" s="96">
        <f t="shared" si="29"/>
        <v>0.50719999999999987</v>
      </c>
      <c r="BY57" s="96">
        <f t="shared" si="29"/>
        <v>7.0800000000000002E-2</v>
      </c>
      <c r="BZ57" s="96">
        <f t="shared" si="29"/>
        <v>5.1999999999999984</v>
      </c>
      <c r="CA57" s="96">
        <f t="shared" si="29"/>
        <v>0.67199999999999993</v>
      </c>
      <c r="CB57" s="96">
        <f t="shared" si="29"/>
        <v>0.73960000000000004</v>
      </c>
      <c r="CC57" s="96">
        <f t="shared" si="29"/>
        <v>0.1014</v>
      </c>
      <c r="CD57" s="96">
        <f t="shared" si="29"/>
        <v>0.52259999999999995</v>
      </c>
      <c r="CE57" s="96">
        <f t="shared" si="29"/>
        <v>7.3000000000000009E-2</v>
      </c>
      <c r="CF57" s="96">
        <f t="shared" si="29"/>
        <v>0.20200000000000001</v>
      </c>
      <c r="CG57" s="96">
        <f t="shared" si="29"/>
        <v>2.3799999999999998E-2</v>
      </c>
      <c r="CH57" s="96">
        <f t="shared" si="29"/>
        <v>9.9079999999999995</v>
      </c>
      <c r="CI57" s="96">
        <f t="shared" si="29"/>
        <v>0.82200000000000006</v>
      </c>
      <c r="CJ57" s="96">
        <f t="shared" si="29"/>
        <v>5.6759999999999998E-2</v>
      </c>
      <c r="CK57" s="96">
        <f t="shared" si="29"/>
        <v>1.0359999999999999E-2</v>
      </c>
      <c r="CL57" s="96">
        <f t="shared" si="29"/>
        <v>5.8360000000000003</v>
      </c>
      <c r="CM57" s="96">
        <f t="shared" si="29"/>
        <v>0.41199999999999992</v>
      </c>
      <c r="CN57" s="96">
        <f t="shared" si="29"/>
        <v>1.714</v>
      </c>
      <c r="CO57" s="96">
        <f t="shared" si="29"/>
        <v>0.16200000000000001</v>
      </c>
    </row>
    <row r="58" spans="1:93" s="96" customFormat="1" x14ac:dyDescent="0.3">
      <c r="B58" s="96" t="s">
        <v>270</v>
      </c>
      <c r="D58" s="96">
        <f>_xlfn.STDEV.P(D51:D56)</f>
        <v>2.6198392343278676</v>
      </c>
      <c r="E58" s="96">
        <f t="shared" ref="E58:BJ58" si="30">_xlfn.STDEV.P(E51:E56)</f>
        <v>0.27894706633553795</v>
      </c>
      <c r="F58" s="96">
        <f t="shared" si="30"/>
        <v>0.59918552565013727</v>
      </c>
      <c r="G58" s="96">
        <f t="shared" si="30"/>
        <v>0.23972135014115314</v>
      </c>
      <c r="H58" s="96">
        <f t="shared" si="30"/>
        <v>6655.4330804310484</v>
      </c>
      <c r="I58" s="96">
        <f t="shared" si="30"/>
        <v>478.68142680056525</v>
      </c>
      <c r="J58" s="96">
        <f t="shared" si="30"/>
        <v>341.23918086214042</v>
      </c>
      <c r="K58" s="96">
        <f t="shared" si="30"/>
        <v>20.109377490630077</v>
      </c>
      <c r="L58" s="96">
        <f>_xlfn.STDEV.P(L51:L56)</f>
        <v>9.693845184575645</v>
      </c>
      <c r="M58" s="96">
        <f t="shared" si="30"/>
        <v>0.57484540679579976</v>
      </c>
      <c r="N58" s="96">
        <f t="shared" si="30"/>
        <v>117.19751776800275</v>
      </c>
      <c r="O58" s="96">
        <f t="shared" si="30"/>
        <v>7.770358831497111</v>
      </c>
      <c r="P58" s="96">
        <f t="shared" si="30"/>
        <v>4.6018349082906287</v>
      </c>
      <c r="Q58" s="96">
        <f t="shared" si="30"/>
        <v>0.56451240927893975</v>
      </c>
      <c r="R58" s="96">
        <f t="shared" si="30"/>
        <v>10.770781377532449</v>
      </c>
      <c r="S58" s="96">
        <f t="shared" si="30"/>
        <v>0.78248026654882463</v>
      </c>
      <c r="T58" s="96">
        <f t="shared" si="30"/>
        <v>3.7638646427470501</v>
      </c>
      <c r="U58" s="96">
        <f t="shared" si="30"/>
        <v>0.39991032492367262</v>
      </c>
      <c r="V58" s="96">
        <f t="shared" si="30"/>
        <v>5.009268251189936</v>
      </c>
      <c r="W58" s="96">
        <f t="shared" si="30"/>
        <v>0.26592108995743319</v>
      </c>
      <c r="X58" s="96">
        <f t="shared" si="30"/>
        <v>42.127549549784355</v>
      </c>
      <c r="Y58" s="96">
        <f t="shared" si="30"/>
        <v>2.3162370907084191</v>
      </c>
      <c r="Z58" s="96">
        <f t="shared" si="30"/>
        <v>13.739326330133943</v>
      </c>
      <c r="AA58" s="96">
        <f t="shared" si="30"/>
        <v>0.86605597427907222</v>
      </c>
      <c r="AB58" s="96">
        <f t="shared" si="30"/>
        <v>92.148052739841233</v>
      </c>
      <c r="AC58" s="96">
        <f t="shared" si="30"/>
        <v>6.3558310396558602</v>
      </c>
      <c r="AD58" s="96">
        <f t="shared" si="30"/>
        <v>9.627623848391913</v>
      </c>
      <c r="AE58" s="96">
        <f t="shared" si="30"/>
        <v>0.83846970661970932</v>
      </c>
      <c r="AF58" s="96">
        <f t="shared" si="30"/>
        <v>51.140838163693097</v>
      </c>
      <c r="AG58" s="96">
        <f t="shared" si="30"/>
        <v>5.2583162365710505</v>
      </c>
      <c r="AH58" s="96">
        <f t="shared" si="30"/>
        <v>3.194517429790928</v>
      </c>
      <c r="AI58" s="96">
        <f t="shared" si="30"/>
        <v>0.22994352684894653</v>
      </c>
      <c r="AJ58" s="96">
        <f t="shared" si="30"/>
        <v>71.477152093825254</v>
      </c>
      <c r="AK58" s="96">
        <f t="shared" si="30"/>
        <v>4.4257326108605488</v>
      </c>
      <c r="AL58" s="96">
        <f t="shared" si="30"/>
        <v>8.8130306857450894E-2</v>
      </c>
      <c r="AM58" s="96">
        <f t="shared" si="30"/>
        <v>5.1297984985309145E-2</v>
      </c>
      <c r="AN58" s="96">
        <f t="shared" si="30"/>
        <v>6.188774277647411E-2</v>
      </c>
      <c r="AO58" s="96">
        <f t="shared" si="30"/>
        <v>1.1318881987853226E-2</v>
      </c>
      <c r="AP58" s="96">
        <f t="shared" si="30"/>
        <v>0.56995514078486686</v>
      </c>
      <c r="AQ58" s="96">
        <f t="shared" si="30"/>
        <v>4.464490470013166E-2</v>
      </c>
      <c r="AR58" s="96">
        <f t="shared" si="30"/>
        <v>9.2816625001950204E-2</v>
      </c>
      <c r="AS58" s="96">
        <f t="shared" si="30"/>
        <v>1.4406308687713957E-2</v>
      </c>
      <c r="AT58" s="96">
        <f t="shared" si="30"/>
        <v>0.31310438885290509</v>
      </c>
      <c r="AU58" s="96">
        <f t="shared" si="30"/>
        <v>2.1566301095197155E-2</v>
      </c>
      <c r="AV58" s="96">
        <f t="shared" si="30"/>
        <v>175.84739987425894</v>
      </c>
      <c r="AW58" s="96">
        <f t="shared" si="30"/>
        <v>11.354770660516879</v>
      </c>
      <c r="AX58" s="96">
        <f t="shared" si="30"/>
        <v>6.9840351440803028</v>
      </c>
      <c r="AY58" s="96">
        <f t="shared" si="30"/>
        <v>0.46993063446326688</v>
      </c>
      <c r="AZ58" s="96">
        <f t="shared" si="30"/>
        <v>14.093356828323518</v>
      </c>
      <c r="BA58" s="96">
        <f t="shared" si="30"/>
        <v>0.76116207994165375</v>
      </c>
      <c r="BB58" s="96">
        <f t="shared" si="30"/>
        <v>1.7477462325020696</v>
      </c>
      <c r="BC58" s="96">
        <f t="shared" si="30"/>
        <v>0.10408691548516436</v>
      </c>
      <c r="BD58" s="96">
        <f t="shared" si="30"/>
        <v>7.6874225813381338</v>
      </c>
      <c r="BE58" s="96">
        <f t="shared" si="30"/>
        <v>0.48704309512901711</v>
      </c>
      <c r="BF58" s="96">
        <f t="shared" si="30"/>
        <v>1.7676448313854844</v>
      </c>
      <c r="BG58" s="96">
        <f t="shared" si="30"/>
        <v>0.2085555057617039</v>
      </c>
      <c r="BH58" s="96">
        <f t="shared" si="30"/>
        <v>0.55994826203602088</v>
      </c>
      <c r="BI58" s="96">
        <f t="shared" si="30"/>
        <v>6.0776883841600744E-2</v>
      </c>
      <c r="BJ58" s="96">
        <f t="shared" si="30"/>
        <v>1.730717838029413</v>
      </c>
      <c r="BK58" s="96">
        <f t="shared" ref="BK58:CO58" si="31">_xlfn.STDEV.P(BK51:BK56)</f>
        <v>0.18001696420827951</v>
      </c>
      <c r="BL58" s="96">
        <f t="shared" si="31"/>
        <v>0.27772602399743229</v>
      </c>
      <c r="BM58" s="96">
        <f t="shared" si="31"/>
        <v>3.1335668246169471E-2</v>
      </c>
      <c r="BN58" s="96">
        <f t="shared" si="31"/>
        <v>1.8655264737845052</v>
      </c>
      <c r="BO58" s="96">
        <f t="shared" si="31"/>
        <v>0.18871288537824468</v>
      </c>
      <c r="BP58" s="96">
        <f t="shared" si="31"/>
        <v>0.35930537964665771</v>
      </c>
      <c r="BQ58" s="96">
        <f t="shared" si="31"/>
        <v>3.5245767194019367E-2</v>
      </c>
      <c r="BR58" s="96">
        <f t="shared" si="31"/>
        <v>0.98608681743177806</v>
      </c>
      <c r="BS58" s="96">
        <f t="shared" si="31"/>
        <v>0.11451400065015822</v>
      </c>
      <c r="BT58" s="96">
        <f t="shared" si="31"/>
        <v>0.14366754014652308</v>
      </c>
      <c r="BU58" s="96">
        <f t="shared" si="31"/>
        <v>2.0560410747139147E-2</v>
      </c>
      <c r="BV58" s="96">
        <f t="shared" si="31"/>
        <v>0.96352503871021444</v>
      </c>
      <c r="BW58" s="96">
        <f t="shared" si="31"/>
        <v>0.12319252170713886</v>
      </c>
      <c r="BX58" s="96">
        <f t="shared" si="31"/>
        <v>0.14151863264940207</v>
      </c>
      <c r="BY58" s="96">
        <f t="shared" si="31"/>
        <v>2.0940518630936364E-2</v>
      </c>
      <c r="BZ58" s="96">
        <f t="shared" si="31"/>
        <v>1.4784227310358651</v>
      </c>
      <c r="CA58" s="96">
        <f t="shared" si="31"/>
        <v>0.20993302927743493</v>
      </c>
      <c r="CB58" s="96">
        <f t="shared" si="31"/>
        <v>0.21456802134644679</v>
      </c>
      <c r="CC58" s="96">
        <f t="shared" si="31"/>
        <v>3.0356071529609712E-2</v>
      </c>
      <c r="CD58" s="96">
        <f t="shared" si="31"/>
        <v>0.14972059628725295</v>
      </c>
      <c r="CE58" s="96">
        <f t="shared" si="31"/>
        <v>2.2204588545585137E-2</v>
      </c>
      <c r="CF58" s="96">
        <f t="shared" si="31"/>
        <v>5.3534649021443267E-2</v>
      </c>
      <c r="CG58" s="96">
        <f t="shared" si="31"/>
        <v>6.6183644658070898E-3</v>
      </c>
      <c r="CH58" s="96">
        <f t="shared" si="31"/>
        <v>2.7044849546589194</v>
      </c>
      <c r="CI58" s="96">
        <f t="shared" si="31"/>
        <v>0.23183272181881284</v>
      </c>
      <c r="CJ58" s="96">
        <f t="shared" si="31"/>
        <v>1.7649269317752663E-2</v>
      </c>
      <c r="CK58" s="96">
        <f t="shared" si="31"/>
        <v>3.17005213117165E-3</v>
      </c>
      <c r="CL58" s="96">
        <f t="shared" si="31"/>
        <v>1.6287899129792263</v>
      </c>
      <c r="CM58" s="96">
        <f>_xlfn.STDEV.P(CM51:CM56)</f>
        <v>0.11830433071454423</v>
      </c>
      <c r="CN58" s="96">
        <f t="shared" si="31"/>
        <v>0.47563699899774514</v>
      </c>
      <c r="CO58" s="96">
        <f t="shared" si="31"/>
        <v>4.868884087047106E-2</v>
      </c>
    </row>
    <row r="59" spans="1:93" s="60" customFormat="1" x14ac:dyDescent="0.3">
      <c r="A59" s="60">
        <v>40</v>
      </c>
      <c r="B59" s="60" t="s">
        <v>222</v>
      </c>
      <c r="C59" s="60">
        <v>17.363</v>
      </c>
      <c r="D59" s="60">
        <v>10.7</v>
      </c>
      <c r="E59" s="60">
        <v>1.3</v>
      </c>
      <c r="F59" s="60">
        <v>2.2000000000000002</v>
      </c>
      <c r="G59" s="60">
        <v>1.4</v>
      </c>
      <c r="H59" s="97">
        <v>24100</v>
      </c>
      <c r="I59" s="97">
        <v>1100</v>
      </c>
      <c r="J59" s="60">
        <v>1318</v>
      </c>
      <c r="K59" s="60">
        <v>58</v>
      </c>
      <c r="L59" s="60">
        <v>33.1</v>
      </c>
      <c r="M59" s="60">
        <v>1.6</v>
      </c>
      <c r="N59" s="60">
        <v>433</v>
      </c>
      <c r="O59" s="60">
        <v>28</v>
      </c>
      <c r="P59" s="60">
        <v>17.600000000000001</v>
      </c>
      <c r="Q59" s="60">
        <v>2.4</v>
      </c>
      <c r="R59" s="60">
        <v>39.1</v>
      </c>
      <c r="S59" s="60">
        <v>2</v>
      </c>
      <c r="T59" s="60">
        <v>14.3</v>
      </c>
      <c r="U59" s="60">
        <v>1.4</v>
      </c>
      <c r="V59" s="60">
        <v>18.600000000000001</v>
      </c>
      <c r="W59" s="60">
        <v>1.4</v>
      </c>
      <c r="X59" s="60">
        <v>145</v>
      </c>
      <c r="Y59" s="60">
        <v>13</v>
      </c>
      <c r="Z59" s="60">
        <v>54.3</v>
      </c>
      <c r="AA59" s="60">
        <v>3</v>
      </c>
      <c r="AB59" s="60">
        <v>337</v>
      </c>
      <c r="AC59" s="60">
        <v>16</v>
      </c>
      <c r="AD59" s="60">
        <v>31.2</v>
      </c>
      <c r="AE59" s="60">
        <v>1.9</v>
      </c>
      <c r="AF59" s="60">
        <v>167</v>
      </c>
      <c r="AG59" s="60">
        <v>11</v>
      </c>
      <c r="AH59" s="60">
        <v>11.51</v>
      </c>
      <c r="AI59" s="60">
        <v>0.75</v>
      </c>
      <c r="AJ59" s="60">
        <v>266</v>
      </c>
      <c r="AK59" s="60">
        <v>17</v>
      </c>
      <c r="AL59" s="60" t="s">
        <v>103</v>
      </c>
      <c r="AM59" s="60" t="s">
        <v>103</v>
      </c>
      <c r="AN59" s="60">
        <v>0.14599999999999999</v>
      </c>
      <c r="AO59" s="60">
        <v>0.04</v>
      </c>
      <c r="AP59" s="60">
        <v>2.35</v>
      </c>
      <c r="AQ59" s="60">
        <v>0.27</v>
      </c>
      <c r="AR59" s="60">
        <v>0.40699999999999997</v>
      </c>
      <c r="AS59" s="60">
        <v>9.2999999999999999E-2</v>
      </c>
      <c r="AT59" s="60">
        <v>1.2350000000000001</v>
      </c>
      <c r="AU59" s="60">
        <v>9.7000000000000003E-2</v>
      </c>
      <c r="AV59" s="60">
        <v>687</v>
      </c>
      <c r="AW59" s="60">
        <v>35</v>
      </c>
      <c r="AX59" s="60">
        <v>23.8</v>
      </c>
      <c r="AY59" s="60">
        <v>1.5</v>
      </c>
      <c r="AZ59" s="60">
        <v>52.2</v>
      </c>
      <c r="BA59" s="60">
        <v>3.3</v>
      </c>
      <c r="BB59" s="60">
        <v>5.82</v>
      </c>
      <c r="BC59" s="60">
        <v>0.35</v>
      </c>
      <c r="BD59" s="60">
        <v>27.5</v>
      </c>
      <c r="BE59" s="60">
        <v>2.1</v>
      </c>
      <c r="BF59" s="60">
        <v>5.41</v>
      </c>
      <c r="BG59" s="60">
        <v>0.66</v>
      </c>
      <c r="BH59" s="60">
        <v>1.88</v>
      </c>
      <c r="BI59" s="60">
        <v>0.3</v>
      </c>
      <c r="BJ59" s="60">
        <v>6.14</v>
      </c>
      <c r="BK59" s="60">
        <v>0.94</v>
      </c>
      <c r="BL59" s="60">
        <v>0.84099999999999997</v>
      </c>
      <c r="BM59" s="60">
        <v>9.8000000000000004E-2</v>
      </c>
      <c r="BN59" s="60">
        <v>5.59</v>
      </c>
      <c r="BO59" s="60">
        <v>0.59</v>
      </c>
      <c r="BP59" s="60">
        <v>1.26</v>
      </c>
      <c r="BQ59" s="60">
        <v>0.16</v>
      </c>
      <c r="BR59" s="60">
        <v>3.49</v>
      </c>
      <c r="BS59" s="60">
        <v>0.4</v>
      </c>
      <c r="BT59" s="60">
        <v>0.47</v>
      </c>
      <c r="BU59" s="60">
        <v>9.6000000000000002E-2</v>
      </c>
      <c r="BV59" s="60">
        <v>2.95</v>
      </c>
      <c r="BW59" s="60">
        <v>0.39</v>
      </c>
      <c r="BX59" s="60">
        <v>0.45600000000000002</v>
      </c>
      <c r="BY59" s="60">
        <v>8.5999999999999993E-2</v>
      </c>
      <c r="BZ59" s="60">
        <v>3.9</v>
      </c>
      <c r="CA59" s="60">
        <v>0.64</v>
      </c>
      <c r="CB59" s="60">
        <v>0.7</v>
      </c>
      <c r="CC59" s="60">
        <v>0.14000000000000001</v>
      </c>
      <c r="CD59" s="60">
        <v>0.49</v>
      </c>
      <c r="CE59" s="60">
        <v>0.12</v>
      </c>
      <c r="CF59" s="60">
        <v>0.23899999999999999</v>
      </c>
      <c r="CG59" s="60">
        <v>3.6999999999999998E-2</v>
      </c>
      <c r="CH59" s="60">
        <v>10.029999999999999</v>
      </c>
      <c r="CI59" s="60">
        <v>0.8</v>
      </c>
      <c r="CJ59" s="60">
        <v>5.3999999999999999E-2</v>
      </c>
      <c r="CK59" s="60">
        <v>1.4E-2</v>
      </c>
      <c r="CL59" s="60">
        <v>5.66</v>
      </c>
      <c r="CM59" s="60">
        <v>0.45</v>
      </c>
      <c r="CN59" s="60">
        <v>1.69</v>
      </c>
      <c r="CO59" s="60">
        <v>0.22</v>
      </c>
    </row>
    <row r="60" spans="1:93" s="60" customFormat="1" x14ac:dyDescent="0.3">
      <c r="A60" s="60">
        <v>40</v>
      </c>
      <c r="B60" s="60" t="s">
        <v>222</v>
      </c>
      <c r="C60" s="60">
        <v>20.599</v>
      </c>
      <c r="D60" s="60">
        <v>9.5</v>
      </c>
      <c r="E60" s="60">
        <v>1.2</v>
      </c>
      <c r="F60" s="60">
        <v>3.4</v>
      </c>
      <c r="G60" s="60">
        <v>1.6</v>
      </c>
      <c r="H60" s="97">
        <v>24200</v>
      </c>
      <c r="I60" s="97">
        <v>1900</v>
      </c>
      <c r="J60" s="60">
        <v>1295</v>
      </c>
      <c r="K60" s="60">
        <v>84</v>
      </c>
      <c r="L60" s="60">
        <v>36.5</v>
      </c>
      <c r="M60" s="60">
        <v>2.6</v>
      </c>
      <c r="N60" s="60">
        <v>449</v>
      </c>
      <c r="O60" s="60">
        <v>40</v>
      </c>
      <c r="P60" s="60">
        <v>18.3</v>
      </c>
      <c r="Q60" s="60">
        <v>2.4</v>
      </c>
      <c r="R60" s="60">
        <v>39.299999999999997</v>
      </c>
      <c r="S60" s="60">
        <v>2.6</v>
      </c>
      <c r="T60" s="60">
        <v>14</v>
      </c>
      <c r="U60" s="60">
        <v>1.5</v>
      </c>
      <c r="V60" s="60">
        <v>18.899999999999999</v>
      </c>
      <c r="W60" s="60">
        <v>1.4</v>
      </c>
      <c r="X60" s="60">
        <v>145.30000000000001</v>
      </c>
      <c r="Y60" s="60">
        <v>9.3000000000000007</v>
      </c>
      <c r="Z60" s="60">
        <v>52</v>
      </c>
      <c r="AA60" s="60">
        <v>3.9</v>
      </c>
      <c r="AB60" s="60">
        <v>355</v>
      </c>
      <c r="AC60" s="60">
        <v>31</v>
      </c>
      <c r="AD60" s="60">
        <v>33.9</v>
      </c>
      <c r="AE60" s="60">
        <v>3.4</v>
      </c>
      <c r="AF60" s="60">
        <v>181</v>
      </c>
      <c r="AG60" s="60">
        <v>13</v>
      </c>
      <c r="AH60" s="60">
        <v>11.96</v>
      </c>
      <c r="AI60" s="60">
        <v>0.83</v>
      </c>
      <c r="AJ60" s="60">
        <v>280</v>
      </c>
      <c r="AK60" s="60">
        <v>19</v>
      </c>
      <c r="AL60" s="60">
        <v>0.44</v>
      </c>
      <c r="AM60" s="60">
        <v>0.33</v>
      </c>
      <c r="AN60" s="60">
        <v>0.14299999999999999</v>
      </c>
      <c r="AO60" s="60">
        <v>5.5E-2</v>
      </c>
      <c r="AP60" s="60">
        <v>2.41</v>
      </c>
      <c r="AQ60" s="60">
        <v>0.23</v>
      </c>
      <c r="AR60" s="60">
        <v>0.29399999999999998</v>
      </c>
      <c r="AS60" s="60">
        <v>7.4999999999999997E-2</v>
      </c>
      <c r="AT60" s="60">
        <v>1.27</v>
      </c>
      <c r="AU60" s="60">
        <v>0.1</v>
      </c>
      <c r="AV60" s="60">
        <v>702</v>
      </c>
      <c r="AW60" s="60">
        <v>69</v>
      </c>
      <c r="AX60" s="60">
        <v>25.1</v>
      </c>
      <c r="AY60" s="60">
        <v>2.2000000000000002</v>
      </c>
      <c r="AZ60" s="60">
        <v>52.7</v>
      </c>
      <c r="BA60" s="60">
        <v>3.8</v>
      </c>
      <c r="BB60" s="60">
        <v>6.8</v>
      </c>
      <c r="BC60" s="60">
        <v>0.51</v>
      </c>
      <c r="BD60" s="60">
        <v>27.4</v>
      </c>
      <c r="BE60" s="60">
        <v>2.2000000000000002</v>
      </c>
      <c r="BF60" s="60">
        <v>6.16</v>
      </c>
      <c r="BG60" s="60">
        <v>0.78</v>
      </c>
      <c r="BH60" s="60">
        <v>1.91</v>
      </c>
      <c r="BI60" s="60">
        <v>0.26</v>
      </c>
      <c r="BJ60" s="60">
        <v>6.15</v>
      </c>
      <c r="BK60" s="60">
        <v>0.89</v>
      </c>
      <c r="BL60" s="60">
        <v>1.1000000000000001</v>
      </c>
      <c r="BM60" s="60">
        <v>0.14000000000000001</v>
      </c>
      <c r="BN60" s="60">
        <v>6.32</v>
      </c>
      <c r="BO60" s="60">
        <v>0.66</v>
      </c>
      <c r="BP60" s="60">
        <v>1.44</v>
      </c>
      <c r="BQ60" s="60">
        <v>0.18</v>
      </c>
      <c r="BR60" s="60">
        <v>3.57</v>
      </c>
      <c r="BS60" s="60">
        <v>0.34</v>
      </c>
      <c r="BT60" s="60">
        <v>0.56699999999999995</v>
      </c>
      <c r="BU60" s="60">
        <v>9.7000000000000003E-2</v>
      </c>
      <c r="BV60" s="60">
        <v>3.46</v>
      </c>
      <c r="BW60" s="60">
        <v>0.48</v>
      </c>
      <c r="BX60" s="60">
        <v>0.48899999999999999</v>
      </c>
      <c r="BY60" s="60">
        <v>8.2000000000000003E-2</v>
      </c>
      <c r="BZ60" s="60">
        <v>4.72</v>
      </c>
      <c r="CA60" s="60">
        <v>0.79</v>
      </c>
      <c r="CB60" s="60">
        <v>0.69</v>
      </c>
      <c r="CC60" s="60">
        <v>0.16</v>
      </c>
      <c r="CD60" s="60">
        <v>0.69</v>
      </c>
      <c r="CE60" s="60">
        <v>0.14000000000000001</v>
      </c>
      <c r="CF60" s="60">
        <v>0.216</v>
      </c>
      <c r="CG60" s="60">
        <v>4.3999999999999997E-2</v>
      </c>
      <c r="CH60" s="60">
        <v>10.31</v>
      </c>
      <c r="CI60" s="60">
        <v>0.89</v>
      </c>
      <c r="CJ60" s="60">
        <v>4.7E-2</v>
      </c>
      <c r="CK60" s="60">
        <v>1.2999999999999999E-2</v>
      </c>
      <c r="CL60" s="60">
        <v>6.57</v>
      </c>
      <c r="CM60" s="60">
        <v>0.65</v>
      </c>
      <c r="CN60" s="60">
        <v>1.87</v>
      </c>
      <c r="CO60" s="60">
        <v>0.23</v>
      </c>
    </row>
    <row r="61" spans="1:93" s="60" customFormat="1" x14ac:dyDescent="0.3">
      <c r="A61" s="60">
        <v>40</v>
      </c>
      <c r="B61" s="60" t="s">
        <v>222</v>
      </c>
      <c r="C61" s="60">
        <v>20.372</v>
      </c>
      <c r="D61" s="60">
        <v>10.199999999999999</v>
      </c>
      <c r="E61" s="60">
        <v>1</v>
      </c>
      <c r="F61" s="60">
        <v>0.91</v>
      </c>
      <c r="G61" s="60">
        <v>0.63</v>
      </c>
      <c r="H61" s="97">
        <v>25400</v>
      </c>
      <c r="I61" s="97">
        <v>2200</v>
      </c>
      <c r="J61" s="60">
        <v>1292</v>
      </c>
      <c r="K61" s="60">
        <v>71</v>
      </c>
      <c r="L61" s="60">
        <v>36</v>
      </c>
      <c r="M61" s="60">
        <v>2.6</v>
      </c>
      <c r="N61" s="60">
        <v>470</v>
      </c>
      <c r="O61" s="60">
        <v>50</v>
      </c>
      <c r="P61" s="60">
        <v>16.100000000000001</v>
      </c>
      <c r="Q61" s="60">
        <v>2</v>
      </c>
      <c r="R61" s="60">
        <v>43.5</v>
      </c>
      <c r="S61" s="60">
        <v>4.2</v>
      </c>
      <c r="T61" s="60">
        <v>14.2</v>
      </c>
      <c r="U61" s="60">
        <v>2</v>
      </c>
      <c r="V61" s="60">
        <v>20.7</v>
      </c>
      <c r="W61" s="60">
        <v>1.8</v>
      </c>
      <c r="X61" s="60">
        <v>153</v>
      </c>
      <c r="Y61" s="60">
        <v>10</v>
      </c>
      <c r="Z61" s="60">
        <v>54.6</v>
      </c>
      <c r="AA61" s="60">
        <v>3.5</v>
      </c>
      <c r="AB61" s="60">
        <v>371</v>
      </c>
      <c r="AC61" s="60">
        <v>39</v>
      </c>
      <c r="AD61" s="60">
        <v>34.6</v>
      </c>
      <c r="AE61" s="60">
        <v>3.2</v>
      </c>
      <c r="AF61" s="60">
        <v>181</v>
      </c>
      <c r="AG61" s="60">
        <v>16</v>
      </c>
      <c r="AH61" s="60">
        <v>11.5</v>
      </c>
      <c r="AI61" s="60">
        <v>1</v>
      </c>
      <c r="AJ61" s="60">
        <v>281</v>
      </c>
      <c r="AK61" s="60">
        <v>26</v>
      </c>
      <c r="AL61" s="60" t="s">
        <v>103</v>
      </c>
      <c r="AM61" s="60" t="s">
        <v>103</v>
      </c>
      <c r="AN61" s="60">
        <v>0.16400000000000001</v>
      </c>
      <c r="AO61" s="60">
        <v>4.5999999999999999E-2</v>
      </c>
      <c r="AP61" s="60">
        <v>2.39</v>
      </c>
      <c r="AQ61" s="60">
        <v>0.32</v>
      </c>
      <c r="AR61" s="60">
        <v>0.36799999999999999</v>
      </c>
      <c r="AS61" s="60">
        <v>7.9000000000000001E-2</v>
      </c>
      <c r="AT61" s="60">
        <v>1.32</v>
      </c>
      <c r="AU61" s="60">
        <v>0.11</v>
      </c>
      <c r="AV61" s="60">
        <v>714</v>
      </c>
      <c r="AW61" s="60">
        <v>69</v>
      </c>
      <c r="AX61" s="60">
        <v>24.3</v>
      </c>
      <c r="AY61" s="60">
        <v>1.7</v>
      </c>
      <c r="AZ61" s="60">
        <v>58.1</v>
      </c>
      <c r="BA61" s="60">
        <v>5.4</v>
      </c>
      <c r="BB61" s="60">
        <v>6.53</v>
      </c>
      <c r="BC61" s="60">
        <v>0.49</v>
      </c>
      <c r="BD61" s="60">
        <v>27.4</v>
      </c>
      <c r="BE61" s="60">
        <v>2.8</v>
      </c>
      <c r="BF61" s="60">
        <v>6.53</v>
      </c>
      <c r="BG61" s="60">
        <v>0.92</v>
      </c>
      <c r="BH61" s="60">
        <v>1.98</v>
      </c>
      <c r="BI61" s="60">
        <v>0.32</v>
      </c>
      <c r="BJ61" s="60">
        <v>6.91</v>
      </c>
      <c r="BK61" s="60">
        <v>0.89</v>
      </c>
      <c r="BL61" s="60">
        <v>1.0900000000000001</v>
      </c>
      <c r="BM61" s="60">
        <v>0.12</v>
      </c>
      <c r="BN61" s="60">
        <v>6.83</v>
      </c>
      <c r="BO61" s="60">
        <v>0.95</v>
      </c>
      <c r="BP61" s="60">
        <v>1.42</v>
      </c>
      <c r="BQ61" s="60">
        <v>0.22</v>
      </c>
      <c r="BR61" s="60">
        <v>4.01</v>
      </c>
      <c r="BS61" s="60">
        <v>0.6</v>
      </c>
      <c r="BT61" s="60">
        <v>0.55000000000000004</v>
      </c>
      <c r="BU61" s="60">
        <v>8.1000000000000003E-2</v>
      </c>
      <c r="BV61" s="60">
        <v>3.42</v>
      </c>
      <c r="BW61" s="60">
        <v>0.54</v>
      </c>
      <c r="BX61" s="60">
        <v>0.52100000000000002</v>
      </c>
      <c r="BY61" s="60">
        <v>9.7000000000000003E-2</v>
      </c>
      <c r="BZ61" s="60">
        <v>5.35</v>
      </c>
      <c r="CA61" s="60">
        <v>0.94</v>
      </c>
      <c r="CB61" s="60">
        <v>0.77</v>
      </c>
      <c r="CC61" s="60">
        <v>0.15</v>
      </c>
      <c r="CD61" s="60">
        <v>0.53600000000000003</v>
      </c>
      <c r="CE61" s="60">
        <v>9.9000000000000005E-2</v>
      </c>
      <c r="CF61" s="60">
        <v>0.22600000000000001</v>
      </c>
      <c r="CG61" s="60">
        <v>3.6999999999999998E-2</v>
      </c>
      <c r="CH61" s="60">
        <v>10.199999999999999</v>
      </c>
      <c r="CI61" s="60">
        <v>1.1000000000000001</v>
      </c>
      <c r="CJ61" s="60">
        <v>5.1999999999999998E-2</v>
      </c>
      <c r="CK61" s="60">
        <v>1.4999999999999999E-2</v>
      </c>
      <c r="CL61" s="60">
        <v>5.83</v>
      </c>
      <c r="CM61" s="60">
        <v>0.62</v>
      </c>
      <c r="CN61" s="60">
        <v>1.9</v>
      </c>
      <c r="CO61" s="60">
        <v>0.24</v>
      </c>
    </row>
    <row r="62" spans="1:93" s="60" customFormat="1" x14ac:dyDescent="0.3">
      <c r="A62" s="60">
        <v>40</v>
      </c>
      <c r="B62" s="60" t="s">
        <v>222</v>
      </c>
      <c r="C62" s="60">
        <v>23.242000000000001</v>
      </c>
      <c r="D62" s="60">
        <v>9.6</v>
      </c>
      <c r="E62" s="60">
        <v>1.1000000000000001</v>
      </c>
      <c r="F62" s="60">
        <v>1.43</v>
      </c>
      <c r="G62" s="60">
        <v>0.97</v>
      </c>
      <c r="H62" s="97">
        <v>24300</v>
      </c>
      <c r="I62" s="97">
        <v>2200</v>
      </c>
      <c r="J62" s="60">
        <v>1087</v>
      </c>
      <c r="K62" s="60">
        <v>63</v>
      </c>
      <c r="L62" s="60">
        <v>31.9</v>
      </c>
      <c r="M62" s="60">
        <v>2.2000000000000002</v>
      </c>
      <c r="N62" s="60">
        <v>425</v>
      </c>
      <c r="O62" s="60">
        <v>38</v>
      </c>
      <c r="P62" s="60">
        <v>15.3</v>
      </c>
      <c r="Q62" s="60">
        <v>1.8</v>
      </c>
      <c r="R62" s="60">
        <v>38.1</v>
      </c>
      <c r="S62" s="60">
        <v>2.4</v>
      </c>
      <c r="T62" s="60">
        <v>13.3</v>
      </c>
      <c r="U62" s="60">
        <v>1.5</v>
      </c>
      <c r="V62" s="60">
        <v>20.100000000000001</v>
      </c>
      <c r="W62" s="60">
        <v>1.2</v>
      </c>
      <c r="X62" s="60">
        <v>159.30000000000001</v>
      </c>
      <c r="Y62" s="60">
        <v>9.5</v>
      </c>
      <c r="Z62" s="60">
        <v>48.4</v>
      </c>
      <c r="AA62" s="60">
        <v>2.6</v>
      </c>
      <c r="AB62" s="60">
        <v>329</v>
      </c>
      <c r="AC62" s="60">
        <v>21</v>
      </c>
      <c r="AD62" s="60">
        <v>31.9</v>
      </c>
      <c r="AE62" s="60">
        <v>2.2999999999999998</v>
      </c>
      <c r="AF62" s="60">
        <v>175</v>
      </c>
      <c r="AG62" s="60">
        <v>11</v>
      </c>
      <c r="AH62" s="60">
        <v>12.4</v>
      </c>
      <c r="AI62" s="60">
        <v>1</v>
      </c>
      <c r="AJ62" s="60">
        <v>252</v>
      </c>
      <c r="AK62" s="60">
        <v>15</v>
      </c>
      <c r="AL62" s="60" t="s">
        <v>103</v>
      </c>
      <c r="AM62" s="60" t="s">
        <v>103</v>
      </c>
      <c r="AN62" s="60">
        <v>0.19900000000000001</v>
      </c>
      <c r="AO62" s="60">
        <v>4.1000000000000002E-2</v>
      </c>
      <c r="AP62" s="60">
        <v>2.4</v>
      </c>
      <c r="AQ62" s="60">
        <v>0.22</v>
      </c>
      <c r="AR62" s="60">
        <v>0.315</v>
      </c>
      <c r="AS62" s="60">
        <v>6.0999999999999999E-2</v>
      </c>
      <c r="AT62" s="60">
        <v>1.17</v>
      </c>
      <c r="AU62" s="60">
        <v>0.1</v>
      </c>
      <c r="AV62" s="60">
        <v>680</v>
      </c>
      <c r="AW62" s="60">
        <v>52</v>
      </c>
      <c r="AX62" s="60">
        <v>23.7</v>
      </c>
      <c r="AY62" s="60">
        <v>1.7</v>
      </c>
      <c r="AZ62" s="60">
        <v>51.1</v>
      </c>
      <c r="BA62" s="60">
        <v>3.8</v>
      </c>
      <c r="BB62" s="60">
        <v>6.35</v>
      </c>
      <c r="BC62" s="60">
        <v>0.56000000000000005</v>
      </c>
      <c r="BD62" s="60">
        <v>25.5</v>
      </c>
      <c r="BE62" s="60">
        <v>1.6</v>
      </c>
      <c r="BF62" s="60">
        <v>6.58</v>
      </c>
      <c r="BG62" s="60">
        <v>0.71</v>
      </c>
      <c r="BH62" s="60">
        <v>1.85</v>
      </c>
      <c r="BI62" s="60">
        <v>0.27</v>
      </c>
      <c r="BJ62" s="60">
        <v>6.16</v>
      </c>
      <c r="BK62" s="60">
        <v>0.86</v>
      </c>
      <c r="BL62" s="60">
        <v>0.9</v>
      </c>
      <c r="BM62" s="60">
        <v>0.12</v>
      </c>
      <c r="BN62" s="60">
        <v>5.7</v>
      </c>
      <c r="BO62" s="60">
        <v>0.61</v>
      </c>
      <c r="BP62" s="60">
        <v>1.27</v>
      </c>
      <c r="BQ62" s="60">
        <v>0.14000000000000001</v>
      </c>
      <c r="BR62" s="60">
        <v>3</v>
      </c>
      <c r="BS62" s="60">
        <v>0.3</v>
      </c>
      <c r="BT62" s="60">
        <v>0.40799999999999997</v>
      </c>
      <c r="BU62" s="60">
        <v>7.5999999999999998E-2</v>
      </c>
      <c r="BV62" s="60">
        <v>3.42</v>
      </c>
      <c r="BW62" s="60">
        <v>0.52</v>
      </c>
      <c r="BX62" s="60">
        <v>0.496</v>
      </c>
      <c r="BY62" s="60">
        <v>9.0999999999999998E-2</v>
      </c>
      <c r="BZ62" s="60">
        <v>4.9000000000000004</v>
      </c>
      <c r="CA62" s="60">
        <v>1</v>
      </c>
      <c r="CB62" s="60">
        <v>0.79</v>
      </c>
      <c r="CC62" s="60">
        <v>0.19</v>
      </c>
      <c r="CD62" s="60">
        <v>0.55000000000000004</v>
      </c>
      <c r="CE62" s="60">
        <v>0.09</v>
      </c>
      <c r="CF62" s="60">
        <v>0.21299999999999999</v>
      </c>
      <c r="CG62" s="60">
        <v>2.8000000000000001E-2</v>
      </c>
      <c r="CH62" s="60">
        <v>9.9</v>
      </c>
      <c r="CI62" s="60">
        <v>1.3</v>
      </c>
      <c r="CJ62" s="60">
        <v>5.8000000000000003E-2</v>
      </c>
      <c r="CK62" s="60">
        <v>1.6E-2</v>
      </c>
      <c r="CL62" s="60">
        <v>5.92</v>
      </c>
      <c r="CM62" s="60">
        <v>0.41</v>
      </c>
      <c r="CN62" s="60">
        <v>1.64</v>
      </c>
      <c r="CO62" s="60">
        <v>0.21</v>
      </c>
    </row>
    <row r="63" spans="1:93" s="60" customFormat="1" x14ac:dyDescent="0.3">
      <c r="A63" s="60">
        <v>40</v>
      </c>
      <c r="B63" s="60" t="s">
        <v>222</v>
      </c>
      <c r="C63" s="60">
        <v>23.015000000000001</v>
      </c>
      <c r="D63" s="60">
        <v>9.2799999999999994</v>
      </c>
      <c r="E63" s="60">
        <v>0.87</v>
      </c>
      <c r="F63" s="60">
        <v>1.21</v>
      </c>
      <c r="G63" s="60">
        <v>0.93</v>
      </c>
      <c r="H63" s="97">
        <v>23100</v>
      </c>
      <c r="I63" s="97">
        <v>1800</v>
      </c>
      <c r="J63" s="60">
        <v>1048</v>
      </c>
      <c r="K63" s="60">
        <v>62</v>
      </c>
      <c r="L63" s="60">
        <v>32.200000000000003</v>
      </c>
      <c r="M63" s="60">
        <v>2.1</v>
      </c>
      <c r="N63" s="60">
        <v>419</v>
      </c>
      <c r="O63" s="60">
        <v>34</v>
      </c>
      <c r="P63" s="60">
        <v>13.6</v>
      </c>
      <c r="Q63" s="60">
        <v>1.4</v>
      </c>
      <c r="R63" s="60">
        <v>38.9</v>
      </c>
      <c r="S63" s="60">
        <v>2.6</v>
      </c>
      <c r="T63" s="60">
        <v>13</v>
      </c>
      <c r="U63" s="60">
        <v>1.8</v>
      </c>
      <c r="V63" s="60">
        <v>19</v>
      </c>
      <c r="W63" s="60">
        <v>1.2</v>
      </c>
      <c r="X63" s="60">
        <v>154.5</v>
      </c>
      <c r="Y63" s="60">
        <v>9.4</v>
      </c>
      <c r="Z63" s="60">
        <v>49.2</v>
      </c>
      <c r="AA63" s="60">
        <v>3.6</v>
      </c>
      <c r="AB63" s="60">
        <v>331</v>
      </c>
      <c r="AC63" s="60">
        <v>27</v>
      </c>
      <c r="AD63" s="60">
        <v>30.8</v>
      </c>
      <c r="AE63" s="60">
        <v>2</v>
      </c>
      <c r="AF63" s="60">
        <v>165.1</v>
      </c>
      <c r="AG63" s="60">
        <v>9.3000000000000007</v>
      </c>
      <c r="AH63" s="60">
        <v>11.8</v>
      </c>
      <c r="AI63" s="60">
        <v>0.98</v>
      </c>
      <c r="AJ63" s="60">
        <v>243</v>
      </c>
      <c r="AK63" s="60">
        <v>17</v>
      </c>
      <c r="AL63" s="60">
        <v>0.26</v>
      </c>
      <c r="AM63" s="60">
        <v>0.24</v>
      </c>
      <c r="AN63" s="60">
        <v>0.157</v>
      </c>
      <c r="AO63" s="60">
        <v>4.2999999999999997E-2</v>
      </c>
      <c r="AP63" s="60">
        <v>2.0699999999999998</v>
      </c>
      <c r="AQ63" s="60">
        <v>0.21</v>
      </c>
      <c r="AR63" s="60">
        <v>0.32200000000000001</v>
      </c>
      <c r="AS63" s="60">
        <v>7.5999999999999998E-2</v>
      </c>
      <c r="AT63" s="60">
        <v>1.18</v>
      </c>
      <c r="AU63" s="60">
        <v>8.7999999999999995E-2</v>
      </c>
      <c r="AV63" s="60">
        <v>621</v>
      </c>
      <c r="AW63" s="60">
        <v>43</v>
      </c>
      <c r="AX63" s="60">
        <v>22</v>
      </c>
      <c r="AY63" s="60">
        <v>1.5</v>
      </c>
      <c r="AZ63" s="60">
        <v>49.2</v>
      </c>
      <c r="BA63" s="60">
        <v>3.2</v>
      </c>
      <c r="BB63" s="60">
        <v>5.96</v>
      </c>
      <c r="BC63" s="60">
        <v>0.43</v>
      </c>
      <c r="BD63" s="60">
        <v>25.5</v>
      </c>
      <c r="BE63" s="60">
        <v>2.1</v>
      </c>
      <c r="BF63" s="60">
        <v>5.24</v>
      </c>
      <c r="BG63" s="60">
        <v>0.76</v>
      </c>
      <c r="BH63" s="60">
        <v>1.87</v>
      </c>
      <c r="BI63" s="60">
        <v>0.28999999999999998</v>
      </c>
      <c r="BJ63" s="60">
        <v>6.01</v>
      </c>
      <c r="BK63" s="60">
        <v>0.77</v>
      </c>
      <c r="BL63" s="60">
        <v>0.86</v>
      </c>
      <c r="BM63" s="60">
        <v>0.13</v>
      </c>
      <c r="BN63" s="60">
        <v>5.71</v>
      </c>
      <c r="BO63" s="60">
        <v>0.54</v>
      </c>
      <c r="BP63" s="60">
        <v>1.26</v>
      </c>
      <c r="BQ63" s="60">
        <v>0.14000000000000001</v>
      </c>
      <c r="BR63" s="60">
        <v>3.35</v>
      </c>
      <c r="BS63" s="60">
        <v>0.37</v>
      </c>
      <c r="BT63" s="60">
        <v>0.43</v>
      </c>
      <c r="BU63" s="60">
        <v>7.0000000000000007E-2</v>
      </c>
      <c r="BV63" s="60">
        <v>3.02</v>
      </c>
      <c r="BW63" s="60">
        <v>0.41</v>
      </c>
      <c r="BX63" s="60">
        <v>0.437</v>
      </c>
      <c r="BY63" s="60">
        <v>8.1000000000000003E-2</v>
      </c>
      <c r="BZ63" s="60">
        <v>4.47</v>
      </c>
      <c r="CA63" s="60">
        <v>0.52</v>
      </c>
      <c r="CB63" s="60">
        <v>0.65</v>
      </c>
      <c r="CC63" s="60">
        <v>0.12</v>
      </c>
      <c r="CD63" s="60">
        <v>0.59</v>
      </c>
      <c r="CE63" s="60">
        <v>0.11</v>
      </c>
      <c r="CF63" s="60">
        <v>0.182</v>
      </c>
      <c r="CG63" s="60">
        <v>2.8000000000000001E-2</v>
      </c>
      <c r="CH63" s="60">
        <v>9.59</v>
      </c>
      <c r="CI63" s="60">
        <v>0.95</v>
      </c>
      <c r="CJ63" s="60">
        <v>6.8000000000000005E-2</v>
      </c>
      <c r="CK63" s="60">
        <v>1.4E-2</v>
      </c>
      <c r="CL63" s="60">
        <v>5.25</v>
      </c>
      <c r="CM63" s="60">
        <v>0.46</v>
      </c>
      <c r="CN63" s="60">
        <v>1.58</v>
      </c>
      <c r="CO63" s="60">
        <v>0.21</v>
      </c>
    </row>
    <row r="64" spans="1:93" s="96" customFormat="1" x14ac:dyDescent="0.3">
      <c r="B64" s="96" t="s">
        <v>269</v>
      </c>
      <c r="C64" s="96">
        <f t="shared" ref="C64:BH64" si="32">AVERAGE(C59:C63)</f>
        <v>20.918200000000002</v>
      </c>
      <c r="D64" s="96">
        <f t="shared" si="32"/>
        <v>9.8559999999999999</v>
      </c>
      <c r="E64" s="96">
        <f t="shared" si="32"/>
        <v>1.0939999999999999</v>
      </c>
      <c r="F64" s="96">
        <f t="shared" si="32"/>
        <v>1.8299999999999996</v>
      </c>
      <c r="G64" s="96">
        <f t="shared" si="32"/>
        <v>1.1059999999999999</v>
      </c>
      <c r="H64" s="96">
        <f t="shared" si="32"/>
        <v>24220</v>
      </c>
      <c r="I64" s="96">
        <f t="shared" si="32"/>
        <v>1840</v>
      </c>
      <c r="J64" s="96">
        <f t="shared" si="32"/>
        <v>1208</v>
      </c>
      <c r="K64" s="96">
        <f t="shared" si="32"/>
        <v>67.599999999999994</v>
      </c>
      <c r="L64" s="96">
        <f t="shared" si="32"/>
        <v>33.94</v>
      </c>
      <c r="M64" s="96">
        <f t="shared" si="32"/>
        <v>2.2199999999999998</v>
      </c>
      <c r="N64" s="96">
        <f t="shared" si="32"/>
        <v>439.2</v>
      </c>
      <c r="O64" s="96">
        <f t="shared" si="32"/>
        <v>38</v>
      </c>
      <c r="P64" s="96">
        <f t="shared" si="32"/>
        <v>16.18</v>
      </c>
      <c r="Q64" s="96">
        <f t="shared" si="32"/>
        <v>2</v>
      </c>
      <c r="R64" s="96">
        <f t="shared" si="32"/>
        <v>39.78</v>
      </c>
      <c r="S64" s="96">
        <f t="shared" si="32"/>
        <v>2.7600000000000002</v>
      </c>
      <c r="T64" s="96">
        <f t="shared" si="32"/>
        <v>13.76</v>
      </c>
      <c r="U64" s="96">
        <f t="shared" si="32"/>
        <v>1.6400000000000001</v>
      </c>
      <c r="V64" s="96">
        <f t="shared" si="32"/>
        <v>19.46</v>
      </c>
      <c r="W64" s="96">
        <f t="shared" si="32"/>
        <v>1.4</v>
      </c>
      <c r="X64" s="96">
        <f t="shared" si="32"/>
        <v>151.42000000000002</v>
      </c>
      <c r="Y64" s="96">
        <f t="shared" si="32"/>
        <v>10.239999999999998</v>
      </c>
      <c r="Z64" s="96">
        <f t="shared" si="32"/>
        <v>51.7</v>
      </c>
      <c r="AA64" s="96">
        <f t="shared" si="32"/>
        <v>3.3200000000000003</v>
      </c>
      <c r="AB64" s="96">
        <f t="shared" si="32"/>
        <v>344.6</v>
      </c>
      <c r="AC64" s="96">
        <f t="shared" si="32"/>
        <v>26.8</v>
      </c>
      <c r="AD64" s="96">
        <f t="shared" si="32"/>
        <v>32.480000000000004</v>
      </c>
      <c r="AE64" s="96">
        <f t="shared" si="32"/>
        <v>2.56</v>
      </c>
      <c r="AF64" s="96">
        <f t="shared" si="32"/>
        <v>173.82</v>
      </c>
      <c r="AG64" s="96">
        <f t="shared" si="32"/>
        <v>12.059999999999999</v>
      </c>
      <c r="AH64" s="96">
        <f t="shared" si="32"/>
        <v>11.834</v>
      </c>
      <c r="AI64" s="96">
        <f t="shared" si="32"/>
        <v>0.91200000000000014</v>
      </c>
      <c r="AJ64" s="96">
        <f t="shared" si="32"/>
        <v>264.39999999999998</v>
      </c>
      <c r="AK64" s="96">
        <f t="shared" si="32"/>
        <v>18.8</v>
      </c>
      <c r="AL64" s="96">
        <f t="shared" si="32"/>
        <v>0.35</v>
      </c>
      <c r="AM64" s="96">
        <f t="shared" si="32"/>
        <v>0.28500000000000003</v>
      </c>
      <c r="AN64" s="96">
        <f t="shared" si="32"/>
        <v>0.1618</v>
      </c>
      <c r="AO64" s="96">
        <f t="shared" si="32"/>
        <v>4.5000000000000005E-2</v>
      </c>
      <c r="AP64" s="96">
        <f t="shared" si="32"/>
        <v>2.3240000000000003</v>
      </c>
      <c r="AQ64" s="96">
        <f t="shared" si="32"/>
        <v>0.25</v>
      </c>
      <c r="AR64" s="96">
        <f t="shared" si="32"/>
        <v>0.3412</v>
      </c>
      <c r="AS64" s="96">
        <f t="shared" si="32"/>
        <v>7.6800000000000007E-2</v>
      </c>
      <c r="AT64" s="96">
        <f t="shared" si="32"/>
        <v>1.2349999999999999</v>
      </c>
      <c r="AU64" s="96">
        <f t="shared" si="32"/>
        <v>9.9000000000000005E-2</v>
      </c>
      <c r="AV64" s="96">
        <f t="shared" si="32"/>
        <v>680.8</v>
      </c>
      <c r="AW64" s="96">
        <f t="shared" si="32"/>
        <v>53.6</v>
      </c>
      <c r="AX64" s="96">
        <f t="shared" si="32"/>
        <v>23.78</v>
      </c>
      <c r="AY64" s="96">
        <f t="shared" si="32"/>
        <v>1.7200000000000002</v>
      </c>
      <c r="AZ64" s="96">
        <f t="shared" si="32"/>
        <v>52.660000000000004</v>
      </c>
      <c r="BA64" s="96">
        <f t="shared" si="32"/>
        <v>3.9</v>
      </c>
      <c r="BB64" s="96">
        <f t="shared" si="32"/>
        <v>6.2919999999999998</v>
      </c>
      <c r="BC64" s="96">
        <f t="shared" si="32"/>
        <v>0.46800000000000008</v>
      </c>
      <c r="BD64" s="96">
        <f t="shared" si="32"/>
        <v>26.660000000000004</v>
      </c>
      <c r="BE64" s="96">
        <f t="shared" si="32"/>
        <v>2.16</v>
      </c>
      <c r="BF64" s="96">
        <f t="shared" si="32"/>
        <v>5.984</v>
      </c>
      <c r="BG64" s="96">
        <f t="shared" si="32"/>
        <v>0.76600000000000001</v>
      </c>
      <c r="BH64" s="96">
        <f t="shared" si="32"/>
        <v>1.8979999999999997</v>
      </c>
      <c r="BI64" s="96">
        <f t="shared" ref="BI64:CO64" si="33">AVERAGE(BI59:BI63)</f>
        <v>0.28800000000000003</v>
      </c>
      <c r="BJ64" s="96">
        <f t="shared" si="33"/>
        <v>6.2739999999999991</v>
      </c>
      <c r="BK64" s="96">
        <f t="shared" si="33"/>
        <v>0.86999999999999988</v>
      </c>
      <c r="BL64" s="96">
        <f t="shared" si="33"/>
        <v>0.95820000000000005</v>
      </c>
      <c r="BM64" s="96">
        <f t="shared" si="33"/>
        <v>0.1216</v>
      </c>
      <c r="BN64" s="96">
        <f t="shared" si="33"/>
        <v>6.03</v>
      </c>
      <c r="BO64" s="96">
        <f t="shared" si="33"/>
        <v>0.67</v>
      </c>
      <c r="BP64" s="96">
        <f t="shared" si="33"/>
        <v>1.33</v>
      </c>
      <c r="BQ64" s="96">
        <f t="shared" si="33"/>
        <v>0.16799999999999998</v>
      </c>
      <c r="BR64" s="96">
        <f t="shared" si="33"/>
        <v>3.4840000000000004</v>
      </c>
      <c r="BS64" s="96">
        <f t="shared" si="33"/>
        <v>0.40199999999999997</v>
      </c>
      <c r="BT64" s="96">
        <f t="shared" si="33"/>
        <v>0.48499999999999999</v>
      </c>
      <c r="BU64" s="96">
        <f t="shared" si="33"/>
        <v>8.4000000000000005E-2</v>
      </c>
      <c r="BV64" s="96">
        <f t="shared" si="33"/>
        <v>3.254</v>
      </c>
      <c r="BW64" s="96">
        <f t="shared" si="33"/>
        <v>0.46800000000000008</v>
      </c>
      <c r="BX64" s="96">
        <f t="shared" si="33"/>
        <v>0.4798</v>
      </c>
      <c r="BY64" s="96">
        <f t="shared" si="33"/>
        <v>8.7400000000000005E-2</v>
      </c>
      <c r="BZ64" s="96">
        <f t="shared" si="33"/>
        <v>4.6679999999999993</v>
      </c>
      <c r="CA64" s="96">
        <f t="shared" si="33"/>
        <v>0.77800000000000002</v>
      </c>
      <c r="CB64" s="96">
        <f t="shared" si="33"/>
        <v>0.72</v>
      </c>
      <c r="CC64" s="96">
        <f t="shared" si="33"/>
        <v>0.15200000000000002</v>
      </c>
      <c r="CD64" s="96">
        <f t="shared" si="33"/>
        <v>0.57119999999999993</v>
      </c>
      <c r="CE64" s="96">
        <f t="shared" si="33"/>
        <v>0.11179999999999998</v>
      </c>
      <c r="CF64" s="96">
        <f t="shared" si="33"/>
        <v>0.21519999999999997</v>
      </c>
      <c r="CG64" s="96">
        <f t="shared" si="33"/>
        <v>3.4799999999999998E-2</v>
      </c>
      <c r="CH64" s="96">
        <f t="shared" si="33"/>
        <v>10.006</v>
      </c>
      <c r="CI64" s="96">
        <f t="shared" si="33"/>
        <v>1.008</v>
      </c>
      <c r="CJ64" s="96">
        <f t="shared" si="33"/>
        <v>5.5800000000000002E-2</v>
      </c>
      <c r="CK64" s="96">
        <f t="shared" si="33"/>
        <v>1.44E-2</v>
      </c>
      <c r="CL64" s="96">
        <f t="shared" si="33"/>
        <v>5.846000000000001</v>
      </c>
      <c r="CM64" s="96">
        <f t="shared" si="33"/>
        <v>0.51800000000000002</v>
      </c>
      <c r="CN64" s="96">
        <f t="shared" si="33"/>
        <v>1.736</v>
      </c>
      <c r="CO64" s="96">
        <f t="shared" si="33"/>
        <v>0.22199999999999998</v>
      </c>
    </row>
    <row r="65" spans="1:93" s="96" customFormat="1" x14ac:dyDescent="0.3">
      <c r="B65" s="96" t="s">
        <v>270</v>
      </c>
      <c r="D65" s="96">
        <f>_xlfn.STDEV.P(D58:D63)</f>
        <v>2.7383005330418571</v>
      </c>
      <c r="E65" s="96">
        <f t="shared" ref="E65:BJ65" si="34">_xlfn.STDEV.P(E58:E63)</f>
        <v>0.33324483922715747</v>
      </c>
      <c r="F65" s="96">
        <f t="shared" si="34"/>
        <v>0.93586147703815914</v>
      </c>
      <c r="G65" s="96">
        <f t="shared" si="34"/>
        <v>0.45311617028964446</v>
      </c>
      <c r="H65" s="96">
        <f t="shared" si="34"/>
        <v>6579.8050785044761</v>
      </c>
      <c r="I65" s="96">
        <f t="shared" si="34"/>
        <v>626.67423064337413</v>
      </c>
      <c r="J65" s="96">
        <f t="shared" si="34"/>
        <v>339.85975816678405</v>
      </c>
      <c r="K65" s="96">
        <f t="shared" si="34"/>
        <v>19.598750053424173</v>
      </c>
      <c r="L65" s="96">
        <f>_xlfn.STDEV.P(L58:L63)</f>
        <v>9.2067790794905715</v>
      </c>
      <c r="M65" s="96">
        <f t="shared" si="34"/>
        <v>0.7004099628412962</v>
      </c>
      <c r="N65" s="96">
        <f t="shared" si="34"/>
        <v>121.1730618231899</v>
      </c>
      <c r="O65" s="96">
        <f t="shared" si="34"/>
        <v>13.073675868666424</v>
      </c>
      <c r="P65" s="96">
        <f t="shared" si="34"/>
        <v>4.5763811954376417</v>
      </c>
      <c r="Q65" s="96">
        <f t="shared" si="34"/>
        <v>0.63733653929569245</v>
      </c>
      <c r="R65" s="96">
        <f t="shared" si="34"/>
        <v>10.949938895606508</v>
      </c>
      <c r="S65" s="96">
        <f t="shared" si="34"/>
        <v>1.0075399286400522</v>
      </c>
      <c r="T65" s="96">
        <f t="shared" si="34"/>
        <v>3.7550174226649067</v>
      </c>
      <c r="U65" s="96">
        <f t="shared" si="34"/>
        <v>0.50555558028202263</v>
      </c>
      <c r="V65" s="96">
        <f t="shared" si="34"/>
        <v>5.4349441384748971</v>
      </c>
      <c r="W65" s="96">
        <f t="shared" si="34"/>
        <v>0.46757871800183654</v>
      </c>
      <c r="X65" s="96">
        <f t="shared" si="34"/>
        <v>41.042216282974394</v>
      </c>
      <c r="Y65" s="96">
        <f t="shared" si="34"/>
        <v>3.2180139372554191</v>
      </c>
      <c r="Z65" s="96">
        <f t="shared" si="34"/>
        <v>14.336689265414925</v>
      </c>
      <c r="AA65" s="96">
        <f t="shared" si="34"/>
        <v>1.007157805229608</v>
      </c>
      <c r="AB65" s="96">
        <f t="shared" si="34"/>
        <v>95.220085471213878</v>
      </c>
      <c r="AC65" s="96">
        <f t="shared" si="34"/>
        <v>10.52855933797251</v>
      </c>
      <c r="AD65" s="96">
        <f t="shared" si="34"/>
        <v>8.6265151308060535</v>
      </c>
      <c r="AE65" s="96">
        <f t="shared" si="34"/>
        <v>0.8565164063280809</v>
      </c>
      <c r="AF65" s="96">
        <f t="shared" si="34"/>
        <v>46.131807460403238</v>
      </c>
      <c r="AG65" s="96">
        <f t="shared" si="34"/>
        <v>3.2869544756019393</v>
      </c>
      <c r="AH65" s="96">
        <f t="shared" si="34"/>
        <v>3.2340498149668364</v>
      </c>
      <c r="AI65" s="96">
        <f t="shared" si="34"/>
        <v>0.27103121810945774</v>
      </c>
      <c r="AJ65" s="96">
        <f t="shared" si="34"/>
        <v>73.199750724595532</v>
      </c>
      <c r="AK65" s="96">
        <f t="shared" si="34"/>
        <v>6.3898744007661383</v>
      </c>
      <c r="AL65" s="96">
        <f t="shared" si="34"/>
        <v>0.14366298230896182</v>
      </c>
      <c r="AM65" s="96">
        <f t="shared" si="34"/>
        <v>0.1161336699401234</v>
      </c>
      <c r="AN65" s="96">
        <f t="shared" si="34"/>
        <v>4.150003203395685E-2</v>
      </c>
      <c r="AO65" s="96">
        <f t="shared" si="34"/>
        <v>1.3486710076488039E-2</v>
      </c>
      <c r="AP65" s="96">
        <f t="shared" si="34"/>
        <v>0.6641554127171837</v>
      </c>
      <c r="AQ65" s="96">
        <f t="shared" si="34"/>
        <v>8.4992414012482115E-2</v>
      </c>
      <c r="AR65" s="96">
        <f t="shared" si="34"/>
        <v>9.9785367564185989E-2</v>
      </c>
      <c r="AS65" s="96">
        <f t="shared" si="34"/>
        <v>2.5049763570554332E-2</v>
      </c>
      <c r="AT65" s="96">
        <f t="shared" si="34"/>
        <v>0.34735738837292673</v>
      </c>
      <c r="AU65" s="96">
        <f t="shared" si="34"/>
        <v>2.9565317815154098E-2</v>
      </c>
      <c r="AV65" s="96">
        <f t="shared" si="34"/>
        <v>190.45898084690731</v>
      </c>
      <c r="AW65" s="96">
        <f t="shared" si="34"/>
        <v>20.093183621516765</v>
      </c>
      <c r="AX65" s="96">
        <f t="shared" si="34"/>
        <v>6.3281781150450174</v>
      </c>
      <c r="AY65" s="96">
        <f t="shared" si="34"/>
        <v>0.52125295344932088</v>
      </c>
      <c r="AZ65" s="96">
        <f t="shared" si="34"/>
        <v>14.627031509101663</v>
      </c>
      <c r="BA65" s="96">
        <f t="shared" si="34"/>
        <v>1.3741817508974119</v>
      </c>
      <c r="BB65" s="96">
        <f t="shared" si="34"/>
        <v>1.7252833222811699</v>
      </c>
      <c r="BC65" s="96">
        <f t="shared" si="34"/>
        <v>0.15079821556245185</v>
      </c>
      <c r="BD65" s="96">
        <f t="shared" si="34"/>
        <v>7.1234071699799522</v>
      </c>
      <c r="BE65" s="96">
        <f t="shared" si="34"/>
        <v>0.71464684417039792</v>
      </c>
      <c r="BF65" s="96">
        <f t="shared" si="34"/>
        <v>1.6523734994404538</v>
      </c>
      <c r="BG65" s="96">
        <f t="shared" si="34"/>
        <v>0.22258842317798028</v>
      </c>
      <c r="BH65" s="96">
        <f t="shared" si="34"/>
        <v>0.50037742053546419</v>
      </c>
      <c r="BI65" s="96">
        <f t="shared" si="34"/>
        <v>8.6895806474648896E-2</v>
      </c>
      <c r="BJ65" s="96">
        <f t="shared" si="34"/>
        <v>1.7186088044339238</v>
      </c>
      <c r="BK65" s="96">
        <f t="shared" ref="BK65:CO65" si="35">_xlfn.STDEV.P(BK58:BK63)</f>
        <v>0.26221190266662164</v>
      </c>
      <c r="BL65" s="96">
        <f t="shared" si="35"/>
        <v>0.27389642000437697</v>
      </c>
      <c r="BM65" s="96">
        <f t="shared" si="35"/>
        <v>3.5965047822244439E-2</v>
      </c>
      <c r="BN65" s="96">
        <f t="shared" si="35"/>
        <v>1.611488259280401</v>
      </c>
      <c r="BO65" s="96">
        <f t="shared" si="35"/>
        <v>0.22302132642820635</v>
      </c>
      <c r="BP65" s="96">
        <f t="shared" si="35"/>
        <v>0.36941546281158133</v>
      </c>
      <c r="BQ65" s="96">
        <f t="shared" si="35"/>
        <v>5.65190311211686E-2</v>
      </c>
      <c r="BR65" s="96">
        <f t="shared" si="35"/>
        <v>0.97774927680078538</v>
      </c>
      <c r="BS65" s="96">
        <f t="shared" si="35"/>
        <v>0.14338380885570395</v>
      </c>
      <c r="BT65" s="96">
        <f t="shared" si="35"/>
        <v>0.13977235865149992</v>
      </c>
      <c r="BU65" s="96">
        <f t="shared" si="35"/>
        <v>2.5611904471064973E-2</v>
      </c>
      <c r="BV65" s="96">
        <f t="shared" si="35"/>
        <v>0.87717503861792934</v>
      </c>
      <c r="BW65" s="96">
        <f t="shared" si="35"/>
        <v>0.13937768287735786</v>
      </c>
      <c r="BX65" s="96">
        <f t="shared" si="35"/>
        <v>0.1289733195366555</v>
      </c>
      <c r="BY65" s="96">
        <f t="shared" si="35"/>
        <v>2.5357178097918771E-2</v>
      </c>
      <c r="BZ65" s="96">
        <f t="shared" si="35"/>
        <v>1.2667883250069805</v>
      </c>
      <c r="CA65" s="96">
        <f t="shared" si="35"/>
        <v>0.26776754098209637</v>
      </c>
      <c r="CB65" s="96">
        <f t="shared" si="35"/>
        <v>0.19428697454683341</v>
      </c>
      <c r="CC65" s="96">
        <f t="shared" si="35"/>
        <v>5.0018392913825857E-2</v>
      </c>
      <c r="CD65" s="96">
        <f t="shared" si="35"/>
        <v>0.1687138635193281</v>
      </c>
      <c r="CE65" s="96">
        <f t="shared" si="35"/>
        <v>3.6955487026222027E-2</v>
      </c>
      <c r="CF65" s="96">
        <f t="shared" si="35"/>
        <v>6.2677133109802316E-2</v>
      </c>
      <c r="CG65" s="96">
        <f t="shared" si="35"/>
        <v>1.1892835035934706E-2</v>
      </c>
      <c r="CH65" s="96">
        <f t="shared" si="35"/>
        <v>2.7307413003854597</v>
      </c>
      <c r="CI65" s="96">
        <f t="shared" si="35"/>
        <v>0.33073395730791605</v>
      </c>
      <c r="CJ65" s="96">
        <f t="shared" si="35"/>
        <v>1.560821654872385E-2</v>
      </c>
      <c r="CK65" s="96">
        <f t="shared" si="35"/>
        <v>4.287444997000644E-3</v>
      </c>
      <c r="CL65" s="96">
        <f t="shared" si="35"/>
        <v>1.6196932544839493</v>
      </c>
      <c r="CM65" s="96">
        <f>_xlfn.STDEV.P(CM58:CM63)</f>
        <v>0.17349857029732271</v>
      </c>
      <c r="CN65" s="96">
        <f t="shared" si="35"/>
        <v>0.48378411368309698</v>
      </c>
      <c r="CO65" s="96">
        <f t="shared" si="35"/>
        <v>6.5460715402043651E-2</v>
      </c>
    </row>
    <row r="66" spans="1:93" s="60" customFormat="1" x14ac:dyDescent="0.3">
      <c r="A66" s="60">
        <v>25</v>
      </c>
      <c r="B66" s="60" t="s">
        <v>235</v>
      </c>
      <c r="C66" s="60">
        <v>19.815000000000001</v>
      </c>
      <c r="H66" s="97">
        <v>23300</v>
      </c>
      <c r="I66" s="97">
        <v>1000</v>
      </c>
      <c r="J66" s="60">
        <v>763</v>
      </c>
      <c r="K66" s="60">
        <v>25</v>
      </c>
      <c r="L66" s="60">
        <v>33.299999999999997</v>
      </c>
      <c r="M66" s="60">
        <v>1.6</v>
      </c>
      <c r="N66" s="60">
        <v>445</v>
      </c>
      <c r="O66" s="60">
        <v>15</v>
      </c>
      <c r="P66" s="60">
        <v>11.9</v>
      </c>
      <c r="Q66" s="60">
        <v>3</v>
      </c>
      <c r="T66" s="60">
        <v>13.4</v>
      </c>
      <c r="U66" s="60">
        <v>1.4</v>
      </c>
      <c r="V66" s="60">
        <v>20</v>
      </c>
      <c r="W66" s="60">
        <v>1.3</v>
      </c>
      <c r="Z66" s="60">
        <v>47.8</v>
      </c>
      <c r="AA66" s="60">
        <v>2.4</v>
      </c>
      <c r="AB66" s="60">
        <v>319</v>
      </c>
      <c r="AC66" s="60">
        <v>12</v>
      </c>
      <c r="AD66" s="60">
        <v>31.2</v>
      </c>
      <c r="AE66" s="60">
        <v>1.5</v>
      </c>
      <c r="AF66" s="60">
        <v>172.1</v>
      </c>
      <c r="AG66" s="60">
        <v>7</v>
      </c>
      <c r="AH66" s="60">
        <v>11.24</v>
      </c>
      <c r="AI66" s="60">
        <v>0.61</v>
      </c>
      <c r="AJ66" s="60">
        <v>268</v>
      </c>
      <c r="AK66" s="60">
        <v>11</v>
      </c>
      <c r="AP66" s="60">
        <v>2.5099999999999998</v>
      </c>
      <c r="AQ66" s="60">
        <v>0.27</v>
      </c>
      <c r="AT66" s="60">
        <v>1.21</v>
      </c>
      <c r="AU66" s="60">
        <v>0.12</v>
      </c>
      <c r="AV66" s="60">
        <v>666</v>
      </c>
      <c r="AW66" s="60">
        <v>32</v>
      </c>
      <c r="AX66" s="60">
        <v>24.1</v>
      </c>
      <c r="AY66" s="60">
        <v>1.3</v>
      </c>
      <c r="AZ66" s="60">
        <v>49.9</v>
      </c>
      <c r="BA66" s="60">
        <v>2.4</v>
      </c>
      <c r="BB66" s="60">
        <v>6.36</v>
      </c>
      <c r="BC66" s="60">
        <v>0.47</v>
      </c>
      <c r="BD66" s="60">
        <v>25.2</v>
      </c>
      <c r="BE66" s="60">
        <v>2.1</v>
      </c>
      <c r="BF66" s="60">
        <v>5.79</v>
      </c>
      <c r="BG66" s="60">
        <v>0.83</v>
      </c>
      <c r="BH66" s="60">
        <v>1.87</v>
      </c>
      <c r="BI66" s="60">
        <v>0.24</v>
      </c>
      <c r="BJ66" s="60">
        <v>6.05</v>
      </c>
      <c r="BK66" s="60">
        <v>0.88</v>
      </c>
      <c r="BL66" s="60">
        <v>0.88</v>
      </c>
      <c r="BM66" s="60">
        <v>0.12</v>
      </c>
      <c r="BN66" s="60">
        <v>5.53</v>
      </c>
      <c r="BO66" s="60">
        <v>0.66</v>
      </c>
      <c r="BP66" s="60">
        <v>1.39</v>
      </c>
      <c r="BQ66" s="60">
        <v>0.21</v>
      </c>
      <c r="BR66" s="60">
        <v>3.49</v>
      </c>
      <c r="BS66" s="60">
        <v>0.38</v>
      </c>
      <c r="BT66" s="60">
        <v>0.5</v>
      </c>
      <c r="BU66" s="60">
        <v>0.11</v>
      </c>
      <c r="BV66" s="60">
        <v>3.15</v>
      </c>
      <c r="BW66" s="60">
        <v>0.5</v>
      </c>
      <c r="BX66" s="60">
        <v>0.46</v>
      </c>
      <c r="BY66" s="60">
        <v>0.11</v>
      </c>
      <c r="BZ66" s="60">
        <v>5.3</v>
      </c>
      <c r="CA66" s="60">
        <v>1.1000000000000001</v>
      </c>
      <c r="CB66" s="60">
        <v>0.72</v>
      </c>
      <c r="CC66" s="60">
        <v>0.15</v>
      </c>
      <c r="CD66" s="60">
        <v>0.47</v>
      </c>
      <c r="CE66" s="60">
        <v>0.11</v>
      </c>
      <c r="CF66" s="60">
        <v>0.245</v>
      </c>
      <c r="CG66" s="60">
        <v>4.3999999999999997E-2</v>
      </c>
      <c r="CH66" s="60">
        <v>11.1</v>
      </c>
      <c r="CI66" s="60">
        <v>0.85</v>
      </c>
      <c r="CL66" s="60">
        <v>5.66</v>
      </c>
      <c r="CM66" s="60">
        <v>0.4</v>
      </c>
      <c r="CN66" s="60">
        <v>1.79</v>
      </c>
      <c r="CO66" s="60">
        <v>0.2</v>
      </c>
    </row>
    <row r="67" spans="1:93" s="60" customFormat="1" x14ac:dyDescent="0.3">
      <c r="A67" s="60">
        <v>25</v>
      </c>
      <c r="B67" s="60" t="s">
        <v>235</v>
      </c>
      <c r="C67" s="60">
        <v>19.526</v>
      </c>
      <c r="H67" s="97">
        <v>22700</v>
      </c>
      <c r="I67" s="97">
        <v>1200</v>
      </c>
      <c r="J67" s="60">
        <v>854</v>
      </c>
      <c r="K67" s="60">
        <v>45</v>
      </c>
      <c r="L67" s="60">
        <v>34.1</v>
      </c>
      <c r="M67" s="60">
        <v>2.1</v>
      </c>
      <c r="N67" s="60">
        <v>462</v>
      </c>
      <c r="O67" s="60">
        <v>22</v>
      </c>
      <c r="P67" s="60">
        <v>10.7</v>
      </c>
      <c r="Q67" s="60">
        <v>3.3</v>
      </c>
      <c r="T67" s="60">
        <v>12.5</v>
      </c>
      <c r="U67" s="60">
        <v>1.7</v>
      </c>
      <c r="V67" s="60">
        <v>20.7</v>
      </c>
      <c r="W67" s="60">
        <v>1.4</v>
      </c>
      <c r="Z67" s="60">
        <v>48.8</v>
      </c>
      <c r="AA67" s="60">
        <v>2.8</v>
      </c>
      <c r="AB67" s="60">
        <v>328</v>
      </c>
      <c r="AC67" s="60">
        <v>14</v>
      </c>
      <c r="AD67" s="60">
        <v>32.9</v>
      </c>
      <c r="AE67" s="60">
        <v>2</v>
      </c>
      <c r="AF67" s="60">
        <v>180.2</v>
      </c>
      <c r="AG67" s="60">
        <v>9.6999999999999993</v>
      </c>
      <c r="AH67" s="60">
        <v>12.3</v>
      </c>
      <c r="AI67" s="60">
        <v>1</v>
      </c>
      <c r="AJ67" s="60">
        <v>272</v>
      </c>
      <c r="AK67" s="60">
        <v>15</v>
      </c>
      <c r="AP67" s="60">
        <v>2.2599999999999998</v>
      </c>
      <c r="AQ67" s="60">
        <v>0.37</v>
      </c>
      <c r="AT67" s="60">
        <v>1.25</v>
      </c>
      <c r="AU67" s="60">
        <v>0.12</v>
      </c>
      <c r="AV67" s="60">
        <v>670</v>
      </c>
      <c r="AW67" s="60">
        <v>27</v>
      </c>
      <c r="AX67" s="60">
        <v>25.2</v>
      </c>
      <c r="AY67" s="60">
        <v>1.6</v>
      </c>
      <c r="AZ67" s="60">
        <v>50.7</v>
      </c>
      <c r="BA67" s="60">
        <v>2.5</v>
      </c>
      <c r="BB67" s="60">
        <v>6.02</v>
      </c>
      <c r="BC67" s="60">
        <v>0.47</v>
      </c>
      <c r="BD67" s="60">
        <v>28.9</v>
      </c>
      <c r="BE67" s="60">
        <v>2</v>
      </c>
      <c r="BF67" s="60">
        <v>7.1</v>
      </c>
      <c r="BG67" s="60">
        <v>1.3</v>
      </c>
      <c r="BH67" s="60">
        <v>2.2000000000000002</v>
      </c>
      <c r="BI67" s="60">
        <v>0.34</v>
      </c>
      <c r="BJ67" s="60">
        <v>6.7</v>
      </c>
      <c r="BK67" s="60">
        <v>1</v>
      </c>
      <c r="BL67" s="60">
        <v>0.98</v>
      </c>
      <c r="BM67" s="60">
        <v>0.16</v>
      </c>
      <c r="BN67" s="60">
        <v>6.29</v>
      </c>
      <c r="BO67" s="60">
        <v>0.64</v>
      </c>
      <c r="BP67" s="60">
        <v>1.3</v>
      </c>
      <c r="BQ67" s="60">
        <v>0.17</v>
      </c>
      <c r="BR67" s="60">
        <v>2.93</v>
      </c>
      <c r="BS67" s="60">
        <v>0.43</v>
      </c>
      <c r="BT67" s="60">
        <v>0.441</v>
      </c>
      <c r="BU67" s="60">
        <v>7.4999999999999997E-2</v>
      </c>
      <c r="BV67" s="60">
        <v>3.27</v>
      </c>
      <c r="BW67" s="60">
        <v>0.57999999999999996</v>
      </c>
      <c r="BX67" s="60">
        <v>0.442</v>
      </c>
      <c r="BY67" s="60">
        <v>8.5999999999999993E-2</v>
      </c>
      <c r="BZ67" s="60">
        <v>5.62</v>
      </c>
      <c r="CA67" s="60">
        <v>0.91</v>
      </c>
      <c r="CB67" s="60">
        <v>0.57999999999999996</v>
      </c>
      <c r="CC67" s="60">
        <v>0.16</v>
      </c>
      <c r="CD67" s="60">
        <v>0.67</v>
      </c>
      <c r="CE67" s="60">
        <v>0.11</v>
      </c>
      <c r="CF67" s="60">
        <v>0.26400000000000001</v>
      </c>
      <c r="CG67" s="60">
        <v>4.4999999999999998E-2</v>
      </c>
      <c r="CH67" s="60">
        <v>11.7</v>
      </c>
      <c r="CI67" s="60">
        <v>1.3</v>
      </c>
      <c r="CL67" s="60">
        <v>5.9</v>
      </c>
      <c r="CM67" s="60">
        <v>0.44</v>
      </c>
      <c r="CN67" s="60">
        <v>1.74</v>
      </c>
      <c r="CO67" s="60">
        <v>0.24</v>
      </c>
    </row>
    <row r="68" spans="1:93" s="60" customFormat="1" x14ac:dyDescent="0.3">
      <c r="A68" s="60">
        <v>25</v>
      </c>
      <c r="B68" s="60" t="s">
        <v>235</v>
      </c>
      <c r="C68" s="60">
        <v>21.393999999999998</v>
      </c>
      <c r="H68" s="97">
        <v>22500</v>
      </c>
      <c r="I68" s="97">
        <v>1100</v>
      </c>
      <c r="J68" s="60">
        <v>920</v>
      </c>
      <c r="K68" s="60">
        <v>47</v>
      </c>
      <c r="L68" s="60">
        <v>32.6</v>
      </c>
      <c r="M68" s="60">
        <v>1.8</v>
      </c>
      <c r="N68" s="60">
        <v>451</v>
      </c>
      <c r="O68" s="60">
        <v>20</v>
      </c>
      <c r="P68" s="60">
        <v>13.1</v>
      </c>
      <c r="Q68" s="60">
        <v>2.7</v>
      </c>
      <c r="T68" s="60">
        <v>14.1</v>
      </c>
      <c r="U68" s="60">
        <v>2</v>
      </c>
      <c r="V68" s="60">
        <v>21.3</v>
      </c>
      <c r="W68" s="60">
        <v>1.5</v>
      </c>
      <c r="Z68" s="60">
        <v>50.7</v>
      </c>
      <c r="AA68" s="60">
        <v>2.5</v>
      </c>
      <c r="AB68" s="60">
        <v>326</v>
      </c>
      <c r="AC68" s="60">
        <v>13</v>
      </c>
      <c r="AD68" s="60">
        <v>31.5</v>
      </c>
      <c r="AE68" s="60">
        <v>1.6</v>
      </c>
      <c r="AF68" s="60">
        <v>174.8</v>
      </c>
      <c r="AG68" s="60">
        <v>7.5</v>
      </c>
      <c r="AH68" s="60">
        <v>12.06</v>
      </c>
      <c r="AI68" s="60">
        <v>0.92</v>
      </c>
      <c r="AJ68" s="60">
        <v>282</v>
      </c>
      <c r="AK68" s="60">
        <v>15</v>
      </c>
      <c r="AP68" s="60">
        <v>2.2999999999999998</v>
      </c>
      <c r="AQ68" s="60">
        <v>0.3</v>
      </c>
      <c r="AT68" s="60">
        <v>1.25</v>
      </c>
      <c r="AU68" s="60">
        <v>0.11</v>
      </c>
      <c r="AV68" s="60">
        <v>677</v>
      </c>
      <c r="AW68" s="60">
        <v>36</v>
      </c>
      <c r="AX68" s="60">
        <v>24.7</v>
      </c>
      <c r="AY68" s="60">
        <v>1.5</v>
      </c>
      <c r="AZ68" s="60">
        <v>50.7</v>
      </c>
      <c r="BA68" s="60">
        <v>2.4</v>
      </c>
      <c r="BB68" s="60">
        <v>6.12</v>
      </c>
      <c r="BC68" s="60">
        <v>0.45</v>
      </c>
      <c r="BD68" s="60">
        <v>27.7</v>
      </c>
      <c r="BE68" s="60">
        <v>2.2999999999999998</v>
      </c>
      <c r="BF68" s="60">
        <v>6.2</v>
      </c>
      <c r="BG68" s="60">
        <v>0.98</v>
      </c>
      <c r="BH68" s="60">
        <v>2.1800000000000002</v>
      </c>
      <c r="BI68" s="60">
        <v>0.3</v>
      </c>
      <c r="BJ68" s="60">
        <v>6.2</v>
      </c>
      <c r="BK68" s="60">
        <v>1</v>
      </c>
      <c r="BL68" s="60">
        <v>0.94</v>
      </c>
      <c r="BM68" s="60">
        <v>0.13</v>
      </c>
      <c r="BN68" s="60">
        <v>6.49</v>
      </c>
      <c r="BO68" s="60">
        <v>0.82</v>
      </c>
      <c r="BP68" s="60">
        <v>1.36</v>
      </c>
      <c r="BQ68" s="60">
        <v>0.16</v>
      </c>
      <c r="BR68" s="60">
        <v>3.74</v>
      </c>
      <c r="BS68" s="60">
        <v>0.46</v>
      </c>
      <c r="BT68" s="60">
        <v>0.499</v>
      </c>
      <c r="BU68" s="60">
        <v>8.7999999999999995E-2</v>
      </c>
      <c r="BV68" s="60">
        <v>3.56</v>
      </c>
      <c r="BW68" s="60">
        <v>0.53</v>
      </c>
      <c r="BX68" s="60">
        <v>0.53</v>
      </c>
      <c r="BY68" s="60">
        <v>0.1</v>
      </c>
      <c r="BZ68" s="60">
        <v>5.5</v>
      </c>
      <c r="CA68" s="60">
        <v>1.1000000000000001</v>
      </c>
      <c r="CB68" s="60">
        <v>0.77</v>
      </c>
      <c r="CC68" s="60">
        <v>0.14000000000000001</v>
      </c>
      <c r="CD68" s="60">
        <v>0.69</v>
      </c>
      <c r="CE68" s="60">
        <v>0.13</v>
      </c>
      <c r="CF68" s="60">
        <v>0.23300000000000001</v>
      </c>
      <c r="CG68" s="60">
        <v>3.5999999999999997E-2</v>
      </c>
      <c r="CH68" s="60">
        <v>11.02</v>
      </c>
      <c r="CI68" s="60">
        <v>0.88</v>
      </c>
      <c r="CL68" s="60">
        <v>5.86</v>
      </c>
      <c r="CM68" s="60">
        <v>0.42</v>
      </c>
      <c r="CN68" s="60">
        <v>1.93</v>
      </c>
      <c r="CO68" s="60">
        <v>0.21</v>
      </c>
    </row>
    <row r="69" spans="1:93" s="60" customFormat="1" x14ac:dyDescent="0.3">
      <c r="A69" s="60">
        <v>25</v>
      </c>
      <c r="B69" s="60" t="s">
        <v>235</v>
      </c>
      <c r="C69" s="60">
        <v>23.004000000000001</v>
      </c>
      <c r="H69" s="97">
        <v>23100</v>
      </c>
      <c r="I69" s="97">
        <v>1200</v>
      </c>
      <c r="J69" s="60">
        <v>1439</v>
      </c>
      <c r="K69" s="60">
        <v>73</v>
      </c>
      <c r="L69" s="60">
        <v>32.799999999999997</v>
      </c>
      <c r="M69" s="60">
        <v>1.5</v>
      </c>
      <c r="N69" s="60">
        <v>426</v>
      </c>
      <c r="O69" s="60">
        <v>20</v>
      </c>
      <c r="P69" s="60">
        <v>15.8</v>
      </c>
      <c r="Q69" s="60">
        <v>2.9</v>
      </c>
      <c r="T69" s="60">
        <v>12.7</v>
      </c>
      <c r="U69" s="60">
        <v>1.2</v>
      </c>
      <c r="V69" s="60">
        <v>19.8</v>
      </c>
      <c r="W69" s="60">
        <v>1.2</v>
      </c>
      <c r="Z69" s="60">
        <v>51.2</v>
      </c>
      <c r="AA69" s="60">
        <v>2.5</v>
      </c>
      <c r="AB69" s="60">
        <v>330</v>
      </c>
      <c r="AC69" s="60">
        <v>17</v>
      </c>
      <c r="AD69" s="60">
        <v>31.7</v>
      </c>
      <c r="AE69" s="60">
        <v>1.4</v>
      </c>
      <c r="AF69" s="60">
        <v>176.6</v>
      </c>
      <c r="AG69" s="60">
        <v>8.1999999999999993</v>
      </c>
      <c r="AH69" s="60">
        <v>12.46</v>
      </c>
      <c r="AI69" s="60">
        <v>0.96</v>
      </c>
      <c r="AJ69" s="60">
        <v>268</v>
      </c>
      <c r="AK69" s="60">
        <v>15</v>
      </c>
      <c r="AP69" s="60">
        <v>2.2400000000000002</v>
      </c>
      <c r="AQ69" s="60">
        <v>0.27</v>
      </c>
      <c r="AT69" s="60">
        <v>1.25</v>
      </c>
      <c r="AU69" s="60">
        <v>0.12</v>
      </c>
      <c r="AV69" s="60">
        <v>708</v>
      </c>
      <c r="AW69" s="60">
        <v>33</v>
      </c>
      <c r="AX69" s="60">
        <v>24.7</v>
      </c>
      <c r="AY69" s="60">
        <v>1.3</v>
      </c>
      <c r="AZ69" s="60">
        <v>52.8</v>
      </c>
      <c r="BA69" s="60">
        <v>2.8</v>
      </c>
      <c r="BB69" s="60">
        <v>6.67</v>
      </c>
      <c r="BC69" s="60">
        <v>0.5</v>
      </c>
      <c r="BD69" s="60">
        <v>28.9</v>
      </c>
      <c r="BE69" s="60">
        <v>2.2999999999999998</v>
      </c>
      <c r="BF69" s="60">
        <v>5.18</v>
      </c>
      <c r="BG69" s="60">
        <v>0.83</v>
      </c>
      <c r="BH69" s="60">
        <v>1.94</v>
      </c>
      <c r="BI69" s="60">
        <v>0.24</v>
      </c>
      <c r="BJ69" s="60">
        <v>6.7</v>
      </c>
      <c r="BK69" s="60">
        <v>1.1000000000000001</v>
      </c>
      <c r="BL69" s="60">
        <v>0.93</v>
      </c>
      <c r="BM69" s="60">
        <v>0.12</v>
      </c>
      <c r="BN69" s="60">
        <v>6.12</v>
      </c>
      <c r="BO69" s="60">
        <v>0.65</v>
      </c>
      <c r="BP69" s="60">
        <v>1.19</v>
      </c>
      <c r="BQ69" s="60">
        <v>0.17</v>
      </c>
      <c r="BR69" s="60">
        <v>3.43</v>
      </c>
      <c r="BS69" s="60">
        <v>0.42</v>
      </c>
      <c r="BT69" s="60">
        <v>0.38500000000000001</v>
      </c>
      <c r="BU69" s="60">
        <v>8.5000000000000006E-2</v>
      </c>
      <c r="BV69" s="60">
        <v>3.07</v>
      </c>
      <c r="BW69" s="60">
        <v>0.51</v>
      </c>
      <c r="BX69" s="60">
        <v>0.53</v>
      </c>
      <c r="BY69" s="60">
        <v>0.1</v>
      </c>
      <c r="BZ69" s="60">
        <v>5.6</v>
      </c>
      <c r="CA69" s="60">
        <v>1</v>
      </c>
      <c r="CB69" s="60">
        <v>0.63</v>
      </c>
      <c r="CC69" s="60">
        <v>0.14000000000000001</v>
      </c>
      <c r="CD69" s="60">
        <v>0.51</v>
      </c>
      <c r="CE69" s="60">
        <v>0.1</v>
      </c>
      <c r="CF69" s="60">
        <v>0.245</v>
      </c>
      <c r="CG69" s="60">
        <v>4.2000000000000003E-2</v>
      </c>
      <c r="CH69" s="60">
        <v>10.44</v>
      </c>
      <c r="CI69" s="60">
        <v>0.93</v>
      </c>
      <c r="CL69" s="60">
        <v>5.58</v>
      </c>
      <c r="CM69" s="60">
        <v>0.43</v>
      </c>
      <c r="CN69" s="60">
        <v>1.82</v>
      </c>
      <c r="CO69" s="60">
        <v>0.22</v>
      </c>
    </row>
    <row r="70" spans="1:93" s="96" customFormat="1" x14ac:dyDescent="0.3">
      <c r="B70" s="96" t="s">
        <v>269</v>
      </c>
      <c r="C70" s="96">
        <f>AVERAGE(C66:C69)</f>
        <v>20.934750000000001</v>
      </c>
      <c r="D70" s="96" t="e">
        <f t="shared" ref="D70:BI70" si="36">AVERAGE(D66:D69)</f>
        <v>#DIV/0!</v>
      </c>
      <c r="E70" s="96" t="e">
        <f t="shared" si="36"/>
        <v>#DIV/0!</v>
      </c>
      <c r="F70" s="96" t="e">
        <f t="shared" si="36"/>
        <v>#DIV/0!</v>
      </c>
      <c r="G70" s="96" t="e">
        <f t="shared" si="36"/>
        <v>#DIV/0!</v>
      </c>
      <c r="H70" s="96">
        <f t="shared" si="36"/>
        <v>22900</v>
      </c>
      <c r="I70" s="96">
        <f t="shared" si="36"/>
        <v>1125</v>
      </c>
      <c r="J70" s="96">
        <f t="shared" si="36"/>
        <v>994</v>
      </c>
      <c r="K70" s="96">
        <f t="shared" si="36"/>
        <v>47.5</v>
      </c>
      <c r="L70" s="96">
        <f t="shared" si="36"/>
        <v>33.200000000000003</v>
      </c>
      <c r="M70" s="96">
        <f t="shared" si="36"/>
        <v>1.75</v>
      </c>
      <c r="N70" s="96">
        <f t="shared" si="36"/>
        <v>446</v>
      </c>
      <c r="O70" s="96">
        <f t="shared" si="36"/>
        <v>19.25</v>
      </c>
      <c r="P70" s="96">
        <f t="shared" si="36"/>
        <v>12.875</v>
      </c>
      <c r="Q70" s="96">
        <f t="shared" si="36"/>
        <v>2.9750000000000001</v>
      </c>
      <c r="R70" s="96" t="e">
        <f t="shared" si="36"/>
        <v>#DIV/0!</v>
      </c>
      <c r="S70" s="96" t="e">
        <f t="shared" si="36"/>
        <v>#DIV/0!</v>
      </c>
      <c r="T70" s="96">
        <f t="shared" si="36"/>
        <v>13.175000000000001</v>
      </c>
      <c r="U70" s="96">
        <f t="shared" si="36"/>
        <v>1.575</v>
      </c>
      <c r="V70" s="96">
        <f t="shared" si="36"/>
        <v>20.45</v>
      </c>
      <c r="W70" s="96">
        <f t="shared" si="36"/>
        <v>1.35</v>
      </c>
      <c r="X70" s="96" t="e">
        <f t="shared" si="36"/>
        <v>#DIV/0!</v>
      </c>
      <c r="Y70" s="96" t="e">
        <f t="shared" si="36"/>
        <v>#DIV/0!</v>
      </c>
      <c r="Z70" s="96">
        <f t="shared" si="36"/>
        <v>49.625</v>
      </c>
      <c r="AA70" s="96">
        <f t="shared" si="36"/>
        <v>2.5499999999999998</v>
      </c>
      <c r="AB70" s="96">
        <f t="shared" si="36"/>
        <v>325.75</v>
      </c>
      <c r="AC70" s="96">
        <f t="shared" si="36"/>
        <v>14</v>
      </c>
      <c r="AD70" s="96">
        <f t="shared" si="36"/>
        <v>31.824999999999999</v>
      </c>
      <c r="AE70" s="96">
        <f t="shared" si="36"/>
        <v>1.625</v>
      </c>
      <c r="AF70" s="96">
        <f t="shared" si="36"/>
        <v>175.92499999999998</v>
      </c>
      <c r="AG70" s="96">
        <f t="shared" si="36"/>
        <v>8.1</v>
      </c>
      <c r="AH70" s="96">
        <f t="shared" si="36"/>
        <v>12.015000000000001</v>
      </c>
      <c r="AI70" s="96">
        <f t="shared" si="36"/>
        <v>0.87249999999999994</v>
      </c>
      <c r="AJ70" s="96">
        <f t="shared" si="36"/>
        <v>272.5</v>
      </c>
      <c r="AK70" s="96">
        <f t="shared" si="36"/>
        <v>14</v>
      </c>
      <c r="AL70" s="96" t="e">
        <f t="shared" si="36"/>
        <v>#DIV/0!</v>
      </c>
      <c r="AM70" s="96" t="e">
        <f t="shared" si="36"/>
        <v>#DIV/0!</v>
      </c>
      <c r="AN70" s="96" t="e">
        <f t="shared" si="36"/>
        <v>#DIV/0!</v>
      </c>
      <c r="AO70" s="96" t="e">
        <f t="shared" si="36"/>
        <v>#DIV/0!</v>
      </c>
      <c r="AP70" s="96">
        <f t="shared" si="36"/>
        <v>2.3274999999999997</v>
      </c>
      <c r="AQ70" s="96">
        <f t="shared" si="36"/>
        <v>0.30249999999999999</v>
      </c>
      <c r="AR70" s="96" t="e">
        <f t="shared" si="36"/>
        <v>#DIV/0!</v>
      </c>
      <c r="AS70" s="96" t="e">
        <f t="shared" si="36"/>
        <v>#DIV/0!</v>
      </c>
      <c r="AT70" s="96">
        <f t="shared" si="36"/>
        <v>1.24</v>
      </c>
      <c r="AU70" s="96">
        <f t="shared" si="36"/>
        <v>0.11749999999999999</v>
      </c>
      <c r="AV70" s="96">
        <f t="shared" si="36"/>
        <v>680.25</v>
      </c>
      <c r="AW70" s="96">
        <f t="shared" si="36"/>
        <v>32</v>
      </c>
      <c r="AX70" s="96">
        <f t="shared" si="36"/>
        <v>24.675000000000001</v>
      </c>
      <c r="AY70" s="96">
        <f t="shared" si="36"/>
        <v>1.425</v>
      </c>
      <c r="AZ70" s="96">
        <f t="shared" si="36"/>
        <v>51.025000000000006</v>
      </c>
      <c r="BA70" s="96">
        <f t="shared" si="36"/>
        <v>2.5250000000000004</v>
      </c>
      <c r="BB70" s="96">
        <f t="shared" si="36"/>
        <v>6.2925000000000004</v>
      </c>
      <c r="BC70" s="96">
        <f t="shared" si="36"/>
        <v>0.47249999999999998</v>
      </c>
      <c r="BD70" s="96">
        <f t="shared" si="36"/>
        <v>27.674999999999997</v>
      </c>
      <c r="BE70" s="96">
        <f t="shared" si="36"/>
        <v>2.1749999999999998</v>
      </c>
      <c r="BF70" s="96">
        <f t="shared" si="36"/>
        <v>6.0674999999999999</v>
      </c>
      <c r="BG70" s="96">
        <f t="shared" si="36"/>
        <v>0.98499999999999999</v>
      </c>
      <c r="BH70" s="96">
        <f t="shared" si="36"/>
        <v>2.0474999999999999</v>
      </c>
      <c r="BI70" s="96">
        <f t="shared" si="36"/>
        <v>0.28000000000000003</v>
      </c>
      <c r="BJ70" s="96">
        <f t="shared" ref="BJ70:CO70" si="37">AVERAGE(BJ66:BJ69)</f>
        <v>6.4124999999999996</v>
      </c>
      <c r="BK70" s="96">
        <f t="shared" si="37"/>
        <v>0.995</v>
      </c>
      <c r="BL70" s="96">
        <f t="shared" si="37"/>
        <v>0.9325</v>
      </c>
      <c r="BM70" s="96">
        <f t="shared" si="37"/>
        <v>0.13250000000000001</v>
      </c>
      <c r="BN70" s="96">
        <f t="shared" si="37"/>
        <v>6.1075000000000008</v>
      </c>
      <c r="BO70" s="96">
        <f t="shared" si="37"/>
        <v>0.6925</v>
      </c>
      <c r="BP70" s="96">
        <f t="shared" si="37"/>
        <v>1.31</v>
      </c>
      <c r="BQ70" s="96">
        <f t="shared" si="37"/>
        <v>0.17750000000000002</v>
      </c>
      <c r="BR70" s="96">
        <f t="shared" si="37"/>
        <v>3.3975</v>
      </c>
      <c r="BS70" s="96">
        <f t="shared" si="37"/>
        <v>0.42249999999999999</v>
      </c>
      <c r="BT70" s="96">
        <f t="shared" si="37"/>
        <v>0.45624999999999999</v>
      </c>
      <c r="BU70" s="96">
        <f t="shared" si="37"/>
        <v>8.950000000000001E-2</v>
      </c>
      <c r="BV70" s="96">
        <f t="shared" si="37"/>
        <v>3.2625000000000002</v>
      </c>
      <c r="BW70" s="96">
        <f t="shared" si="37"/>
        <v>0.53</v>
      </c>
      <c r="BX70" s="96">
        <f t="shared" si="37"/>
        <v>0.49049999999999999</v>
      </c>
      <c r="BY70" s="96">
        <f t="shared" si="37"/>
        <v>9.9000000000000005E-2</v>
      </c>
      <c r="BZ70" s="96">
        <f t="shared" si="37"/>
        <v>5.5050000000000008</v>
      </c>
      <c r="CA70" s="96">
        <f t="shared" si="37"/>
        <v>1.0275000000000001</v>
      </c>
      <c r="CB70" s="96">
        <f t="shared" si="37"/>
        <v>0.67499999999999993</v>
      </c>
      <c r="CC70" s="96">
        <f t="shared" si="37"/>
        <v>0.14750000000000002</v>
      </c>
      <c r="CD70" s="96">
        <f t="shared" si="37"/>
        <v>0.58499999999999996</v>
      </c>
      <c r="CE70" s="96">
        <f t="shared" si="37"/>
        <v>0.11249999999999999</v>
      </c>
      <c r="CF70" s="96">
        <f t="shared" si="37"/>
        <v>0.24675</v>
      </c>
      <c r="CG70" s="96">
        <f t="shared" si="37"/>
        <v>4.1750000000000002E-2</v>
      </c>
      <c r="CH70" s="96">
        <f t="shared" si="37"/>
        <v>11.064999999999998</v>
      </c>
      <c r="CI70" s="96">
        <f t="shared" si="37"/>
        <v>0.99</v>
      </c>
      <c r="CJ70" s="96" t="e">
        <f t="shared" si="37"/>
        <v>#DIV/0!</v>
      </c>
      <c r="CK70" s="96" t="e">
        <f t="shared" si="37"/>
        <v>#DIV/0!</v>
      </c>
      <c r="CL70" s="96">
        <f t="shared" si="37"/>
        <v>5.75</v>
      </c>
      <c r="CM70" s="96">
        <f t="shared" si="37"/>
        <v>0.42249999999999999</v>
      </c>
      <c r="CN70" s="96">
        <f t="shared" si="37"/>
        <v>1.82</v>
      </c>
      <c r="CO70" s="96">
        <f t="shared" si="37"/>
        <v>0.2175</v>
      </c>
    </row>
    <row r="71" spans="1:93" s="96" customFormat="1" x14ac:dyDescent="0.3">
      <c r="B71" s="96" t="s">
        <v>270</v>
      </c>
      <c r="D71" s="96">
        <f>_xlfn.STDEV.P(D64:D69)</f>
        <v>3.5588497334790716</v>
      </c>
      <c r="E71" s="96">
        <f t="shared" ref="E71:BJ71" si="38">_xlfn.STDEV.P(E64:E69)</f>
        <v>0.38037758038642133</v>
      </c>
      <c r="F71" s="96">
        <f t="shared" si="38"/>
        <v>0.44706926148092002</v>
      </c>
      <c r="G71" s="96">
        <f t="shared" si="38"/>
        <v>0.32644191485517776</v>
      </c>
      <c r="H71" s="96">
        <f t="shared" si="38"/>
        <v>6204.705038138376</v>
      </c>
      <c r="I71" s="96">
        <f t="shared" si="38"/>
        <v>360.37687495964002</v>
      </c>
      <c r="J71" s="96">
        <f t="shared" si="38"/>
        <v>345.89743596399217</v>
      </c>
      <c r="K71" s="96">
        <f t="shared" si="38"/>
        <v>19.728771284851156</v>
      </c>
      <c r="L71" s="96">
        <f>_xlfn.STDEV.P(L64:L69)</f>
        <v>9.0133561662436001</v>
      </c>
      <c r="M71" s="96">
        <f t="shared" si="38"/>
        <v>0.49607657522255</v>
      </c>
      <c r="N71" s="96">
        <f t="shared" si="38"/>
        <v>121.04501601417667</v>
      </c>
      <c r="O71" s="96">
        <f t="shared" si="38"/>
        <v>8.0633938846449649</v>
      </c>
      <c r="P71" s="96">
        <f t="shared" si="38"/>
        <v>3.8712952383728405</v>
      </c>
      <c r="Q71" s="96">
        <f t="shared" si="38"/>
        <v>0.89198644622840995</v>
      </c>
      <c r="R71" s="96">
        <f t="shared" si="38"/>
        <v>14.415030552196745</v>
      </c>
      <c r="S71" s="96">
        <f t="shared" si="38"/>
        <v>0.87623003567997448</v>
      </c>
      <c r="T71" s="96">
        <f t="shared" si="38"/>
        <v>3.5975989809638818</v>
      </c>
      <c r="U71" s="96">
        <f t="shared" si="38"/>
        <v>0.47386442062673956</v>
      </c>
      <c r="V71" s="96">
        <f t="shared" si="38"/>
        <v>5.5550032553690309</v>
      </c>
      <c r="W71" s="96">
        <f t="shared" si="38"/>
        <v>0.34536931612792832</v>
      </c>
      <c r="X71" s="96">
        <f t="shared" si="38"/>
        <v>55.188891858512818</v>
      </c>
      <c r="Y71" s="96">
        <f t="shared" si="38"/>
        <v>3.5109930313722892</v>
      </c>
      <c r="Z71" s="96">
        <f t="shared" si="38"/>
        <v>13.375126154183555</v>
      </c>
      <c r="AA71" s="96">
        <f t="shared" si="38"/>
        <v>0.70281748795998966</v>
      </c>
      <c r="AB71" s="96">
        <f t="shared" si="38"/>
        <v>87.654672459123162</v>
      </c>
      <c r="AC71" s="96">
        <f t="shared" si="38"/>
        <v>5.4065890415147724</v>
      </c>
      <c r="AD71" s="96">
        <f t="shared" si="38"/>
        <v>8.7136365691142039</v>
      </c>
      <c r="AE71" s="96">
        <f t="shared" si="38"/>
        <v>0.52720501201253733</v>
      </c>
      <c r="AF71" s="96">
        <f t="shared" si="38"/>
        <v>48.280101414245202</v>
      </c>
      <c r="AG71" s="96">
        <f t="shared" si="38"/>
        <v>2.6728800356173941</v>
      </c>
      <c r="AH71" s="96">
        <f t="shared" si="38"/>
        <v>3.2821145444886763</v>
      </c>
      <c r="AI71" s="96">
        <f t="shared" si="38"/>
        <v>0.26005291991961432</v>
      </c>
      <c r="AJ71" s="96">
        <f t="shared" si="38"/>
        <v>73.878340828375457</v>
      </c>
      <c r="AK71" s="96">
        <f t="shared" si="38"/>
        <v>3.9080659607663324</v>
      </c>
      <c r="AL71" s="96">
        <f t="shared" si="38"/>
        <v>0.10316850884551909</v>
      </c>
      <c r="AM71" s="96">
        <f t="shared" si="38"/>
        <v>8.4433165029938306E-2</v>
      </c>
      <c r="AN71" s="96">
        <f t="shared" si="38"/>
        <v>6.0149983983021557E-2</v>
      </c>
      <c r="AO71" s="96">
        <f t="shared" si="38"/>
        <v>1.5756644961755981E-2</v>
      </c>
      <c r="AP71" s="96">
        <f t="shared" si="38"/>
        <v>0.62582487606589676</v>
      </c>
      <c r="AQ71" s="96">
        <f t="shared" si="38"/>
        <v>8.6207228248418602E-2</v>
      </c>
      <c r="AR71" s="96">
        <f t="shared" si="38"/>
        <v>0.12070731621790699</v>
      </c>
      <c r="AS71" s="96">
        <f t="shared" si="38"/>
        <v>2.5875118214722836E-2</v>
      </c>
      <c r="AT71" s="96">
        <f t="shared" si="38"/>
        <v>0.33260139366087943</v>
      </c>
      <c r="AU71" s="96">
        <f t="shared" si="38"/>
        <v>3.2305059981160678E-2</v>
      </c>
      <c r="AV71" s="96">
        <f t="shared" si="38"/>
        <v>183.07170687072582</v>
      </c>
      <c r="AW71" s="96">
        <f t="shared" si="38"/>
        <v>10.284880824817369</v>
      </c>
      <c r="AX71" s="96">
        <f t="shared" si="38"/>
        <v>6.7860941969942452</v>
      </c>
      <c r="AY71" s="96">
        <f t="shared" si="38"/>
        <v>0.38934165866563525</v>
      </c>
      <c r="AZ71" s="96">
        <f t="shared" si="38"/>
        <v>13.727722390686669</v>
      </c>
      <c r="BA71" s="96">
        <f t="shared" si="38"/>
        <v>0.74320605033884857</v>
      </c>
      <c r="BB71" s="96">
        <f t="shared" si="38"/>
        <v>1.7143125034340188</v>
      </c>
      <c r="BC71" s="96">
        <f t="shared" si="38"/>
        <v>0.12045240236656581</v>
      </c>
      <c r="BD71" s="96">
        <f t="shared" si="38"/>
        <v>7.6920525919969895</v>
      </c>
      <c r="BE71" s="96">
        <f t="shared" si="38"/>
        <v>0.553410413909175</v>
      </c>
      <c r="BF71" s="96">
        <f t="shared" si="38"/>
        <v>1.735686665304115</v>
      </c>
      <c r="BG71" s="96">
        <f t="shared" si="38"/>
        <v>0.32041751372723509</v>
      </c>
      <c r="BH71" s="96">
        <f t="shared" si="38"/>
        <v>0.58023828865066585</v>
      </c>
      <c r="BI71" s="96">
        <f t="shared" si="38"/>
        <v>8.0459757864445494E-2</v>
      </c>
      <c r="BJ71" s="96">
        <f t="shared" si="38"/>
        <v>1.7560215938299293</v>
      </c>
      <c r="BK71" s="96">
        <f t="shared" ref="BK71:CO71" si="39">_xlfn.STDEV.P(BK64:BK69)</f>
        <v>0.27515752829737905</v>
      </c>
      <c r="BL71" s="96">
        <f t="shared" si="39"/>
        <v>0.24924319069752768</v>
      </c>
      <c r="BM71" s="96">
        <f t="shared" si="39"/>
        <v>3.7835379167274925E-2</v>
      </c>
      <c r="BN71" s="96">
        <f t="shared" si="39"/>
        <v>1.6954465758288415</v>
      </c>
      <c r="BO71" s="96">
        <f t="shared" si="39"/>
        <v>0.18368948999019771</v>
      </c>
      <c r="BP71" s="96">
        <f t="shared" si="39"/>
        <v>0.35759690759123419</v>
      </c>
      <c r="BQ71" s="96">
        <f t="shared" si="39"/>
        <v>4.7194804841683681E-2</v>
      </c>
      <c r="BR71" s="96">
        <f t="shared" si="39"/>
        <v>0.9399297541310232</v>
      </c>
      <c r="BS71" s="96">
        <f t="shared" si="39"/>
        <v>0.10538774003090512</v>
      </c>
      <c r="BT71" s="96">
        <f t="shared" si="39"/>
        <v>0.12664750559515431</v>
      </c>
      <c r="BU71" s="96">
        <f t="shared" si="39"/>
        <v>2.5698532546060429E-2</v>
      </c>
      <c r="BV71" s="96">
        <f t="shared" si="39"/>
        <v>0.901208087060832</v>
      </c>
      <c r="BW71" s="96">
        <f t="shared" si="39"/>
        <v>0.14496281188330323</v>
      </c>
      <c r="BX71" s="96">
        <f t="shared" si="39"/>
        <v>0.13791719360144142</v>
      </c>
      <c r="BY71" s="96">
        <f t="shared" si="39"/>
        <v>2.7805181681547938E-2</v>
      </c>
      <c r="BZ71" s="96">
        <f t="shared" si="39"/>
        <v>1.5510397020699207</v>
      </c>
      <c r="CA71" s="96">
        <f t="shared" si="39"/>
        <v>0.28715857985213472</v>
      </c>
      <c r="CB71" s="96">
        <f t="shared" si="39"/>
        <v>0.19303239771923078</v>
      </c>
      <c r="CC71" s="96">
        <f t="shared" si="39"/>
        <v>3.7320646305694809E-2</v>
      </c>
      <c r="CD71" s="96">
        <f t="shared" si="39"/>
        <v>0.17308744095295642</v>
      </c>
      <c r="CE71" s="96">
        <f t="shared" si="39"/>
        <v>2.9477653911274302E-2</v>
      </c>
      <c r="CF71" s="96">
        <f t="shared" si="39"/>
        <v>6.7850451612578341E-2</v>
      </c>
      <c r="CG71" s="96">
        <f t="shared" si="39"/>
        <v>1.1274663588793189E-2</v>
      </c>
      <c r="CH71" s="96">
        <f t="shared" si="39"/>
        <v>3.0733504402756013</v>
      </c>
      <c r="CI71" s="96">
        <f t="shared" si="39"/>
        <v>0.28804475697610882</v>
      </c>
      <c r="CJ71" s="96">
        <f t="shared" si="39"/>
        <v>2.0095891725638079E-2</v>
      </c>
      <c r="CK71" s="96">
        <f t="shared" si="39"/>
        <v>5.0562775014996791E-3</v>
      </c>
      <c r="CL71" s="96">
        <f t="shared" si="39"/>
        <v>1.5506796713718818</v>
      </c>
      <c r="CM71" s="96">
        <f>_xlfn.STDEV.P(CM64:CM69)</f>
        <v>0.10651279044779045</v>
      </c>
      <c r="CN71" s="96">
        <f t="shared" si="39"/>
        <v>0.49594355092442793</v>
      </c>
      <c r="CO71" s="96">
        <f t="shared" si="39"/>
        <v>5.8285533717560949E-2</v>
      </c>
    </row>
    <row r="72" spans="1:93" s="60" customFormat="1" x14ac:dyDescent="0.3">
      <c r="A72" s="60">
        <v>30</v>
      </c>
      <c r="B72" s="60" t="s">
        <v>249</v>
      </c>
      <c r="C72" s="60">
        <v>20.533000000000001</v>
      </c>
      <c r="D72" s="60">
        <v>9.6999999999999993</v>
      </c>
      <c r="E72" s="60">
        <v>1.4</v>
      </c>
      <c r="F72" s="60">
        <v>3.4</v>
      </c>
      <c r="G72" s="60">
        <v>2</v>
      </c>
      <c r="H72" s="97">
        <v>23600</v>
      </c>
      <c r="I72" s="97">
        <v>1400</v>
      </c>
      <c r="J72" s="60">
        <v>1250</v>
      </c>
      <c r="K72" s="60">
        <v>64</v>
      </c>
      <c r="L72" s="60">
        <v>31.7</v>
      </c>
      <c r="M72" s="60">
        <v>1.6</v>
      </c>
      <c r="N72" s="60">
        <v>420</v>
      </c>
      <c r="O72" s="60">
        <v>22</v>
      </c>
      <c r="P72" s="60">
        <v>17.3</v>
      </c>
      <c r="Q72" s="60">
        <v>2.5</v>
      </c>
      <c r="R72" s="60">
        <v>39.700000000000003</v>
      </c>
      <c r="S72" s="60">
        <v>2.4</v>
      </c>
      <c r="T72" s="60">
        <v>11.8</v>
      </c>
      <c r="U72" s="60">
        <v>1.4</v>
      </c>
      <c r="V72" s="60">
        <v>19.3</v>
      </c>
      <c r="W72" s="60">
        <v>1.3</v>
      </c>
      <c r="X72" s="60">
        <v>165</v>
      </c>
      <c r="Y72" s="60">
        <v>14</v>
      </c>
      <c r="Z72" s="60">
        <v>50.9</v>
      </c>
      <c r="AA72" s="60">
        <v>3.5</v>
      </c>
      <c r="AB72" s="60">
        <v>330</v>
      </c>
      <c r="AC72" s="60">
        <v>16</v>
      </c>
      <c r="AD72" s="60">
        <v>32</v>
      </c>
      <c r="AE72" s="60">
        <v>2</v>
      </c>
      <c r="AF72" s="60">
        <v>170</v>
      </c>
      <c r="AG72" s="60">
        <v>10</v>
      </c>
      <c r="AH72" s="60">
        <v>12.15</v>
      </c>
      <c r="AI72" s="60">
        <v>0.97</v>
      </c>
      <c r="AJ72" s="60">
        <v>270</v>
      </c>
      <c r="AK72" s="60">
        <v>14</v>
      </c>
      <c r="AL72" s="60" t="s">
        <v>103</v>
      </c>
      <c r="AM72" s="60" t="s">
        <v>103</v>
      </c>
      <c r="AN72" s="60">
        <v>0.106</v>
      </c>
      <c r="AO72" s="60">
        <v>6.0999999999999999E-2</v>
      </c>
      <c r="AP72" s="60">
        <v>2.06</v>
      </c>
      <c r="AQ72" s="60">
        <v>0.24</v>
      </c>
      <c r="AR72" s="60">
        <v>0.31</v>
      </c>
      <c r="AS72" s="60">
        <v>0.11</v>
      </c>
      <c r="AT72" s="60">
        <v>1.25</v>
      </c>
      <c r="AU72" s="60">
        <v>0.14000000000000001</v>
      </c>
      <c r="AV72" s="60">
        <v>718</v>
      </c>
      <c r="AW72" s="60">
        <v>37</v>
      </c>
      <c r="AX72" s="60">
        <v>24.7</v>
      </c>
      <c r="AY72" s="60">
        <v>1.4</v>
      </c>
      <c r="AZ72" s="60">
        <v>51.8</v>
      </c>
      <c r="BA72" s="60">
        <v>3.1</v>
      </c>
      <c r="BB72" s="60">
        <v>6.4</v>
      </c>
      <c r="BC72" s="60">
        <v>0.46</v>
      </c>
      <c r="BD72" s="60">
        <v>27.5</v>
      </c>
      <c r="BE72" s="60">
        <v>3.2</v>
      </c>
      <c r="BF72" s="60">
        <v>6.6</v>
      </c>
      <c r="BG72" s="60">
        <v>1</v>
      </c>
      <c r="BH72" s="60">
        <v>2</v>
      </c>
      <c r="BI72" s="60">
        <v>0.28999999999999998</v>
      </c>
      <c r="BJ72" s="60">
        <v>5.2</v>
      </c>
      <c r="BK72" s="60">
        <v>1.1000000000000001</v>
      </c>
      <c r="BL72" s="60">
        <v>1</v>
      </c>
      <c r="BM72" s="60">
        <v>0.17</v>
      </c>
      <c r="BN72" s="60">
        <v>7.03</v>
      </c>
      <c r="BO72" s="60">
        <v>0.84</v>
      </c>
      <c r="BP72" s="60">
        <v>1.3</v>
      </c>
      <c r="BQ72" s="60">
        <v>0.19</v>
      </c>
      <c r="BR72" s="60">
        <v>3.5</v>
      </c>
      <c r="BS72" s="60">
        <v>0.37</v>
      </c>
      <c r="BT72" s="60">
        <v>0.46</v>
      </c>
      <c r="BU72" s="60">
        <v>9.6000000000000002E-2</v>
      </c>
      <c r="BV72" s="60">
        <v>3.41</v>
      </c>
      <c r="BW72" s="60">
        <v>0.66</v>
      </c>
      <c r="BX72" s="60">
        <v>0.5</v>
      </c>
      <c r="BY72" s="60">
        <v>8.2000000000000003E-2</v>
      </c>
      <c r="BZ72" s="60">
        <v>3.61</v>
      </c>
      <c r="CA72" s="60">
        <v>0.72</v>
      </c>
      <c r="CB72" s="60">
        <v>0.78</v>
      </c>
      <c r="CC72" s="60">
        <v>0.18</v>
      </c>
      <c r="CD72" s="60">
        <v>0.46</v>
      </c>
      <c r="CE72" s="60">
        <v>0.12</v>
      </c>
      <c r="CF72" s="60">
        <v>0.2</v>
      </c>
      <c r="CG72" s="60">
        <v>4.9000000000000002E-2</v>
      </c>
      <c r="CH72" s="60">
        <v>9.42</v>
      </c>
      <c r="CI72" s="60">
        <v>0.99</v>
      </c>
      <c r="CJ72" s="60">
        <v>5.5E-2</v>
      </c>
      <c r="CK72" s="60">
        <v>1.6E-2</v>
      </c>
      <c r="CL72" s="60">
        <v>5.71</v>
      </c>
      <c r="CM72" s="60">
        <v>0.49</v>
      </c>
      <c r="CN72" s="60">
        <v>1.89</v>
      </c>
      <c r="CO72" s="60">
        <v>0.26</v>
      </c>
    </row>
    <row r="73" spans="1:93" s="60" customFormat="1" x14ac:dyDescent="0.3">
      <c r="A73" s="60">
        <v>30</v>
      </c>
      <c r="B73" s="60" t="s">
        <v>249</v>
      </c>
      <c r="C73" s="60">
        <v>21.548999999999999</v>
      </c>
      <c r="D73" s="60">
        <v>9.1999999999999993</v>
      </c>
      <c r="E73" s="60">
        <v>1.3</v>
      </c>
      <c r="F73" s="60">
        <v>1.6</v>
      </c>
      <c r="G73" s="60">
        <v>1.1000000000000001</v>
      </c>
      <c r="H73" s="97">
        <v>23500</v>
      </c>
      <c r="I73" s="97">
        <v>1600</v>
      </c>
      <c r="J73" s="60">
        <v>1167</v>
      </c>
      <c r="K73" s="60">
        <v>72</v>
      </c>
      <c r="L73" s="60">
        <v>32.700000000000003</v>
      </c>
      <c r="M73" s="60">
        <v>1.9</v>
      </c>
      <c r="N73" s="60">
        <v>441</v>
      </c>
      <c r="O73" s="60">
        <v>36</v>
      </c>
      <c r="P73" s="60">
        <v>17.600000000000001</v>
      </c>
      <c r="Q73" s="60">
        <v>3.2</v>
      </c>
      <c r="R73" s="60">
        <v>40.700000000000003</v>
      </c>
      <c r="S73" s="60">
        <v>3</v>
      </c>
      <c r="T73" s="60">
        <v>12.4</v>
      </c>
      <c r="U73" s="60">
        <v>1.5</v>
      </c>
      <c r="V73" s="60">
        <v>20.5</v>
      </c>
      <c r="W73" s="60">
        <v>1.6</v>
      </c>
      <c r="X73" s="60">
        <v>158</v>
      </c>
      <c r="Y73" s="60">
        <v>13</v>
      </c>
      <c r="Z73" s="60">
        <v>46</v>
      </c>
      <c r="AA73" s="60">
        <v>3.5</v>
      </c>
      <c r="AB73" s="60">
        <v>330</v>
      </c>
      <c r="AC73" s="60">
        <v>20</v>
      </c>
      <c r="AD73" s="60">
        <v>33.700000000000003</v>
      </c>
      <c r="AE73" s="60">
        <v>2.6</v>
      </c>
      <c r="AF73" s="60">
        <v>176</v>
      </c>
      <c r="AG73" s="60">
        <v>11</v>
      </c>
      <c r="AH73" s="60">
        <v>12.3</v>
      </c>
      <c r="AI73" s="60">
        <v>1.1000000000000001</v>
      </c>
      <c r="AJ73" s="60">
        <v>274</v>
      </c>
      <c r="AK73" s="60">
        <v>21</v>
      </c>
      <c r="AL73" s="60" t="s">
        <v>103</v>
      </c>
      <c r="AM73" s="60" t="s">
        <v>103</v>
      </c>
      <c r="AN73" s="60">
        <v>0.189</v>
      </c>
      <c r="AO73" s="60">
        <v>6.7000000000000004E-2</v>
      </c>
      <c r="AP73" s="60">
        <v>2.34</v>
      </c>
      <c r="AQ73" s="60">
        <v>0.35</v>
      </c>
      <c r="AR73" s="60">
        <v>0.24399999999999999</v>
      </c>
      <c r="AS73" s="60">
        <v>7.2999999999999995E-2</v>
      </c>
      <c r="AT73" s="60">
        <v>1.27</v>
      </c>
      <c r="AU73" s="60">
        <v>0.14000000000000001</v>
      </c>
      <c r="AV73" s="60">
        <v>710</v>
      </c>
      <c r="AW73" s="60">
        <v>50</v>
      </c>
      <c r="AX73" s="60">
        <v>23.6</v>
      </c>
      <c r="AY73" s="60">
        <v>1.6</v>
      </c>
      <c r="AZ73" s="60">
        <v>51.2</v>
      </c>
      <c r="BA73" s="60">
        <v>3.2</v>
      </c>
      <c r="BB73" s="60">
        <v>6.26</v>
      </c>
      <c r="BC73" s="60">
        <v>0.57999999999999996</v>
      </c>
      <c r="BD73" s="60">
        <v>28.7</v>
      </c>
      <c r="BE73" s="60">
        <v>2.9</v>
      </c>
      <c r="BF73" s="60">
        <v>6.65</v>
      </c>
      <c r="BG73" s="60">
        <v>0.65</v>
      </c>
      <c r="BH73" s="60">
        <v>2.17</v>
      </c>
      <c r="BI73" s="60">
        <v>0.27</v>
      </c>
      <c r="BJ73" s="60">
        <v>6.26</v>
      </c>
      <c r="BK73" s="60">
        <v>0.87</v>
      </c>
      <c r="BL73" s="60">
        <v>0.87</v>
      </c>
      <c r="BM73" s="60">
        <v>0.12</v>
      </c>
      <c r="BN73" s="60">
        <v>6.2</v>
      </c>
      <c r="BO73" s="60">
        <v>1</v>
      </c>
      <c r="BP73" s="60">
        <v>1.3</v>
      </c>
      <c r="BQ73" s="60">
        <v>0.22</v>
      </c>
      <c r="BR73" s="60">
        <v>3.48</v>
      </c>
      <c r="BS73" s="60">
        <v>0.53</v>
      </c>
      <c r="BT73" s="60">
        <v>0.43</v>
      </c>
      <c r="BU73" s="60">
        <v>0.12</v>
      </c>
      <c r="BV73" s="60">
        <v>3.65</v>
      </c>
      <c r="BW73" s="60">
        <v>0.64</v>
      </c>
      <c r="BX73" s="60">
        <v>0.5</v>
      </c>
      <c r="BY73" s="60">
        <v>0.12</v>
      </c>
      <c r="BZ73" s="60">
        <v>4.09</v>
      </c>
      <c r="CA73" s="60">
        <v>0.86</v>
      </c>
      <c r="CB73" s="60">
        <v>0.69</v>
      </c>
      <c r="CC73" s="60">
        <v>0.15</v>
      </c>
      <c r="CD73" s="60">
        <v>0.62</v>
      </c>
      <c r="CE73" s="60">
        <v>0.14000000000000001</v>
      </c>
      <c r="CF73" s="60">
        <v>0.20300000000000001</v>
      </c>
      <c r="CG73" s="60">
        <v>4.9000000000000002E-2</v>
      </c>
      <c r="CH73" s="60">
        <v>9.6</v>
      </c>
      <c r="CI73" s="60">
        <v>1.1000000000000001</v>
      </c>
      <c r="CJ73" s="60">
        <v>5.8000000000000003E-2</v>
      </c>
      <c r="CK73" s="60">
        <v>1.7000000000000001E-2</v>
      </c>
      <c r="CL73" s="60">
        <v>6.31</v>
      </c>
      <c r="CM73" s="60">
        <v>0.59</v>
      </c>
      <c r="CN73" s="60">
        <v>1.79</v>
      </c>
      <c r="CO73" s="60">
        <v>0.28999999999999998</v>
      </c>
    </row>
    <row r="74" spans="1:93" s="60" customFormat="1" x14ac:dyDescent="0.3">
      <c r="A74" s="60">
        <v>30</v>
      </c>
      <c r="B74" s="60" t="s">
        <v>249</v>
      </c>
      <c r="C74" s="60">
        <v>23.004000000000001</v>
      </c>
      <c r="D74" s="60">
        <v>8.99</v>
      </c>
      <c r="E74" s="60">
        <v>0.95</v>
      </c>
      <c r="F74" s="60" t="s">
        <v>103</v>
      </c>
      <c r="G74" s="60" t="s">
        <v>103</v>
      </c>
      <c r="H74" s="97">
        <v>24400</v>
      </c>
      <c r="I74" s="97">
        <v>1900</v>
      </c>
      <c r="J74" s="60">
        <v>1185</v>
      </c>
      <c r="K74" s="60">
        <v>73</v>
      </c>
      <c r="L74" s="60">
        <v>32.700000000000003</v>
      </c>
      <c r="M74" s="60">
        <v>2</v>
      </c>
      <c r="N74" s="60">
        <v>408</v>
      </c>
      <c r="O74" s="60">
        <v>18</v>
      </c>
      <c r="P74" s="60">
        <v>17.5</v>
      </c>
      <c r="Q74" s="60">
        <v>2.8</v>
      </c>
      <c r="R74" s="60">
        <v>41.8</v>
      </c>
      <c r="S74" s="60">
        <v>3</v>
      </c>
      <c r="T74" s="60">
        <v>13.4</v>
      </c>
      <c r="U74" s="60">
        <v>2</v>
      </c>
      <c r="V74" s="60">
        <v>20.3</v>
      </c>
      <c r="W74" s="60">
        <v>1.4</v>
      </c>
      <c r="X74" s="60">
        <v>163</v>
      </c>
      <c r="Y74" s="60">
        <v>14</v>
      </c>
      <c r="Z74" s="60">
        <v>46.8</v>
      </c>
      <c r="AA74" s="60">
        <v>2.4</v>
      </c>
      <c r="AB74" s="60">
        <v>335</v>
      </c>
      <c r="AC74" s="60">
        <v>25</v>
      </c>
      <c r="AD74" s="60">
        <v>33.299999999999997</v>
      </c>
      <c r="AE74" s="60">
        <v>2.6</v>
      </c>
      <c r="AF74" s="60">
        <v>166.9</v>
      </c>
      <c r="AG74" s="60">
        <v>9.5</v>
      </c>
      <c r="AH74" s="60">
        <v>11.8</v>
      </c>
      <c r="AI74" s="60">
        <v>1.2</v>
      </c>
      <c r="AJ74" s="60">
        <v>254</v>
      </c>
      <c r="AK74" s="60">
        <v>17</v>
      </c>
      <c r="AL74" s="60" t="s">
        <v>103</v>
      </c>
      <c r="AM74" s="60" t="s">
        <v>103</v>
      </c>
      <c r="AN74" s="60">
        <v>0.23100000000000001</v>
      </c>
      <c r="AO74" s="60">
        <v>7.9000000000000001E-2</v>
      </c>
      <c r="AP74" s="60">
        <v>2.21</v>
      </c>
      <c r="AQ74" s="60">
        <v>0.3</v>
      </c>
      <c r="AR74" s="60">
        <v>0.35</v>
      </c>
      <c r="AS74" s="60">
        <v>9.6000000000000002E-2</v>
      </c>
      <c r="AT74" s="60">
        <v>1.21</v>
      </c>
      <c r="AU74" s="60">
        <v>0.1</v>
      </c>
      <c r="AV74" s="60">
        <v>735</v>
      </c>
      <c r="AW74" s="60">
        <v>52</v>
      </c>
      <c r="AX74" s="60">
        <v>26.5</v>
      </c>
      <c r="AY74" s="60">
        <v>1.9</v>
      </c>
      <c r="AZ74" s="60">
        <v>53.4</v>
      </c>
      <c r="BA74" s="60">
        <v>3.6</v>
      </c>
      <c r="BB74" s="60">
        <v>6.61</v>
      </c>
      <c r="BC74" s="60">
        <v>0.69</v>
      </c>
      <c r="BD74" s="60">
        <v>29.3</v>
      </c>
      <c r="BE74" s="60">
        <v>3.8</v>
      </c>
      <c r="BF74" s="60">
        <v>6.9</v>
      </c>
      <c r="BG74" s="60">
        <v>1.1000000000000001</v>
      </c>
      <c r="BH74" s="60">
        <v>2.1</v>
      </c>
      <c r="BI74" s="60">
        <v>0.28999999999999998</v>
      </c>
      <c r="BJ74" s="60">
        <v>6.67</v>
      </c>
      <c r="BK74" s="60">
        <v>0.98</v>
      </c>
      <c r="BL74" s="60">
        <v>1</v>
      </c>
      <c r="BM74" s="60">
        <v>0.13</v>
      </c>
      <c r="BN74" s="60">
        <v>5.97</v>
      </c>
      <c r="BO74" s="60">
        <v>0.68</v>
      </c>
      <c r="BP74" s="60">
        <v>1.3</v>
      </c>
      <c r="BQ74" s="60">
        <v>0.18</v>
      </c>
      <c r="BR74" s="60">
        <v>3.98</v>
      </c>
      <c r="BS74" s="60">
        <v>0.49</v>
      </c>
      <c r="BT74" s="60">
        <v>0.53</v>
      </c>
      <c r="BU74" s="60">
        <v>0.13</v>
      </c>
      <c r="BV74" s="60">
        <v>3.62</v>
      </c>
      <c r="BW74" s="60">
        <v>0.61</v>
      </c>
      <c r="BX74" s="60">
        <v>0.47</v>
      </c>
      <c r="BY74" s="60">
        <v>0.11</v>
      </c>
      <c r="BZ74" s="60">
        <v>4.43</v>
      </c>
      <c r="CA74" s="60">
        <v>0.75</v>
      </c>
      <c r="CB74" s="60">
        <v>0.68</v>
      </c>
      <c r="CC74" s="60">
        <v>0.14000000000000001</v>
      </c>
      <c r="CD74" s="60">
        <v>0.56999999999999995</v>
      </c>
      <c r="CE74" s="60">
        <v>0.12</v>
      </c>
      <c r="CF74" s="60">
        <v>0.187</v>
      </c>
      <c r="CG74" s="60">
        <v>4.2999999999999997E-2</v>
      </c>
      <c r="CH74" s="60">
        <v>9.1999999999999993</v>
      </c>
      <c r="CI74" s="60">
        <v>1</v>
      </c>
      <c r="CJ74" s="60">
        <v>7.0000000000000007E-2</v>
      </c>
      <c r="CK74" s="60">
        <v>1.7000000000000001E-2</v>
      </c>
      <c r="CL74" s="60">
        <v>6.04</v>
      </c>
      <c r="CM74" s="60">
        <v>0.51</v>
      </c>
      <c r="CN74" s="60">
        <v>1.96</v>
      </c>
      <c r="CO74" s="60">
        <v>0.26</v>
      </c>
    </row>
    <row r="75" spans="1:93" s="60" customFormat="1" x14ac:dyDescent="0.3">
      <c r="A75" s="60">
        <v>30</v>
      </c>
      <c r="B75" s="60" t="s">
        <v>249</v>
      </c>
      <c r="C75" s="60">
        <v>19.334</v>
      </c>
      <c r="D75" s="60">
        <v>9</v>
      </c>
      <c r="E75" s="60">
        <v>1.4</v>
      </c>
      <c r="F75" s="60">
        <v>3.1</v>
      </c>
      <c r="G75" s="60">
        <v>1.6</v>
      </c>
      <c r="H75" s="97">
        <v>25000</v>
      </c>
      <c r="I75" s="97">
        <v>2500</v>
      </c>
      <c r="J75" s="60">
        <v>1210</v>
      </c>
      <c r="K75" s="60">
        <v>110</v>
      </c>
      <c r="L75" s="60">
        <v>31.3</v>
      </c>
      <c r="M75" s="60">
        <v>2.2999999999999998</v>
      </c>
      <c r="N75" s="60">
        <v>404</v>
      </c>
      <c r="O75" s="60">
        <v>42</v>
      </c>
      <c r="P75" s="60">
        <v>18.399999999999999</v>
      </c>
      <c r="Q75" s="60">
        <v>3.1</v>
      </c>
      <c r="R75" s="60">
        <v>40.9</v>
      </c>
      <c r="S75" s="60">
        <v>4.4000000000000004</v>
      </c>
      <c r="T75" s="60">
        <v>13.6</v>
      </c>
      <c r="U75" s="60">
        <v>2.1</v>
      </c>
      <c r="V75" s="60">
        <v>20.2</v>
      </c>
      <c r="W75" s="60">
        <v>1.8</v>
      </c>
      <c r="X75" s="60">
        <v>166</v>
      </c>
      <c r="Y75" s="60">
        <v>14</v>
      </c>
      <c r="Z75" s="60">
        <v>41.5</v>
      </c>
      <c r="AA75" s="60">
        <v>2.6</v>
      </c>
      <c r="AB75" s="60">
        <v>311</v>
      </c>
      <c r="AC75" s="60">
        <v>29</v>
      </c>
      <c r="AD75" s="60">
        <v>29.8</v>
      </c>
      <c r="AE75" s="60">
        <v>3.5</v>
      </c>
      <c r="AF75" s="60">
        <v>161</v>
      </c>
      <c r="AG75" s="60">
        <v>17</v>
      </c>
      <c r="AH75" s="60">
        <v>11.8</v>
      </c>
      <c r="AI75" s="60">
        <v>1.6</v>
      </c>
      <c r="AJ75" s="60">
        <v>258</v>
      </c>
      <c r="AK75" s="60">
        <v>30</v>
      </c>
      <c r="AL75" s="60" t="s">
        <v>103</v>
      </c>
      <c r="AM75" s="60" t="s">
        <v>103</v>
      </c>
      <c r="AN75" s="60">
        <v>0.248</v>
      </c>
      <c r="AO75" s="60">
        <v>6.6000000000000003E-2</v>
      </c>
      <c r="AP75" s="60">
        <v>1.98</v>
      </c>
      <c r="AQ75" s="60">
        <v>0.34</v>
      </c>
      <c r="AR75" s="60">
        <v>0.32</v>
      </c>
      <c r="AS75" s="60">
        <v>0.11</v>
      </c>
      <c r="AT75" s="60">
        <v>1.1599999999999999</v>
      </c>
      <c r="AU75" s="60">
        <v>0.14000000000000001</v>
      </c>
      <c r="AV75" s="60">
        <v>637</v>
      </c>
      <c r="AW75" s="60">
        <v>62</v>
      </c>
      <c r="AX75" s="60">
        <v>26.7</v>
      </c>
      <c r="AY75" s="60">
        <v>3.2</v>
      </c>
      <c r="AZ75" s="60">
        <v>52.6</v>
      </c>
      <c r="BA75" s="60">
        <v>5.6</v>
      </c>
      <c r="BB75" s="60">
        <v>6.24</v>
      </c>
      <c r="BC75" s="60">
        <v>0.5</v>
      </c>
      <c r="BD75" s="60">
        <v>26.8</v>
      </c>
      <c r="BE75" s="60">
        <v>2.6</v>
      </c>
      <c r="BF75" s="60">
        <v>7.3</v>
      </c>
      <c r="BG75" s="60">
        <v>1.2</v>
      </c>
      <c r="BH75" s="60">
        <v>1.77</v>
      </c>
      <c r="BI75" s="60">
        <v>0.31</v>
      </c>
      <c r="BJ75" s="60">
        <v>6.6</v>
      </c>
      <c r="BK75" s="60">
        <v>1.6</v>
      </c>
      <c r="BL75" s="60">
        <v>0.94</v>
      </c>
      <c r="BM75" s="60">
        <v>0.17</v>
      </c>
      <c r="BN75" s="60">
        <v>6.32</v>
      </c>
      <c r="BO75" s="60">
        <v>0.86</v>
      </c>
      <c r="BP75" s="60">
        <v>1.1200000000000001</v>
      </c>
      <c r="BQ75" s="60">
        <v>0.22</v>
      </c>
      <c r="BR75" s="60">
        <v>3.57</v>
      </c>
      <c r="BS75" s="60">
        <v>0.65</v>
      </c>
      <c r="BT75" s="60">
        <v>0.501</v>
      </c>
      <c r="BU75" s="60">
        <v>9.1999999999999998E-2</v>
      </c>
      <c r="BV75" s="60">
        <v>3.68</v>
      </c>
      <c r="BW75" s="60">
        <v>0.6</v>
      </c>
      <c r="BX75" s="60">
        <v>0.5</v>
      </c>
      <c r="BY75" s="60">
        <v>0.12</v>
      </c>
      <c r="BZ75" s="60">
        <v>3.78</v>
      </c>
      <c r="CA75" s="60">
        <v>0.99</v>
      </c>
      <c r="CB75" s="60">
        <v>0.64</v>
      </c>
      <c r="CC75" s="60">
        <v>0.16</v>
      </c>
      <c r="CD75" s="60">
        <v>0.57999999999999996</v>
      </c>
      <c r="CE75" s="60">
        <v>0.14000000000000001</v>
      </c>
      <c r="CF75" s="60">
        <v>0.17699999999999999</v>
      </c>
      <c r="CG75" s="60">
        <v>4.8000000000000001E-2</v>
      </c>
      <c r="CH75" s="60">
        <v>10.199999999999999</v>
      </c>
      <c r="CI75" s="60">
        <v>1.5</v>
      </c>
      <c r="CJ75" s="60">
        <v>8.1000000000000003E-2</v>
      </c>
      <c r="CK75" s="60">
        <v>2.1000000000000001E-2</v>
      </c>
      <c r="CL75" s="60">
        <v>5.93</v>
      </c>
      <c r="CM75" s="60">
        <v>0.85</v>
      </c>
      <c r="CN75" s="60">
        <v>1.8</v>
      </c>
      <c r="CO75" s="60">
        <v>0.28999999999999998</v>
      </c>
    </row>
    <row r="76" spans="1:93" s="60" customFormat="1" x14ac:dyDescent="0.3">
      <c r="A76" s="60">
        <v>30</v>
      </c>
      <c r="B76" s="60" t="s">
        <v>249</v>
      </c>
      <c r="C76" s="60">
        <v>23.007999999999999</v>
      </c>
      <c r="D76" s="60">
        <v>9.4</v>
      </c>
      <c r="E76" s="60">
        <v>1.5</v>
      </c>
      <c r="F76" s="60">
        <v>2</v>
      </c>
      <c r="G76" s="60">
        <v>1.5</v>
      </c>
      <c r="H76" s="97">
        <v>25800</v>
      </c>
      <c r="I76" s="97">
        <v>2300</v>
      </c>
      <c r="J76" s="60">
        <v>1277</v>
      </c>
      <c r="K76" s="60">
        <v>98</v>
      </c>
      <c r="L76" s="60">
        <v>31.6</v>
      </c>
      <c r="M76" s="60">
        <v>2.5</v>
      </c>
      <c r="N76" s="60">
        <v>413</v>
      </c>
      <c r="O76" s="60">
        <v>43</v>
      </c>
      <c r="P76" s="60">
        <v>17.7</v>
      </c>
      <c r="Q76" s="60">
        <v>3.1</v>
      </c>
      <c r="R76" s="60">
        <v>41.9</v>
      </c>
      <c r="S76" s="60">
        <v>4.3</v>
      </c>
      <c r="T76" s="60">
        <v>13.5</v>
      </c>
      <c r="U76" s="60">
        <v>1.9</v>
      </c>
      <c r="V76" s="60">
        <v>19.2</v>
      </c>
      <c r="W76" s="60">
        <v>1.6</v>
      </c>
      <c r="X76" s="60">
        <v>173</v>
      </c>
      <c r="Y76" s="60">
        <v>15</v>
      </c>
      <c r="Z76" s="60">
        <v>45.7</v>
      </c>
      <c r="AA76" s="60">
        <v>4</v>
      </c>
      <c r="AB76" s="60">
        <v>343</v>
      </c>
      <c r="AC76" s="60">
        <v>33</v>
      </c>
      <c r="AD76" s="60">
        <v>33.1</v>
      </c>
      <c r="AE76" s="60">
        <v>3.3</v>
      </c>
      <c r="AF76" s="60">
        <v>175</v>
      </c>
      <c r="AG76" s="60">
        <v>18</v>
      </c>
      <c r="AH76" s="60">
        <v>12.9</v>
      </c>
      <c r="AI76" s="60">
        <v>1.3</v>
      </c>
      <c r="AJ76" s="60">
        <v>251</v>
      </c>
      <c r="AK76" s="60">
        <v>23</v>
      </c>
      <c r="AL76" s="60">
        <v>0.28000000000000003</v>
      </c>
      <c r="AM76" s="60">
        <v>0.24</v>
      </c>
      <c r="AN76" s="60">
        <v>0.17899999999999999</v>
      </c>
      <c r="AO76" s="60">
        <v>5.6000000000000001E-2</v>
      </c>
      <c r="AP76" s="60">
        <v>2.39</v>
      </c>
      <c r="AQ76" s="60">
        <v>0.36</v>
      </c>
      <c r="AR76" s="60">
        <v>0.33900000000000002</v>
      </c>
      <c r="AS76" s="60">
        <v>8.3000000000000004E-2</v>
      </c>
      <c r="AT76" s="60">
        <v>1.099</v>
      </c>
      <c r="AU76" s="60">
        <v>9.9000000000000005E-2</v>
      </c>
      <c r="AV76" s="60">
        <v>674</v>
      </c>
      <c r="AW76" s="60">
        <v>61</v>
      </c>
      <c r="AX76" s="60">
        <v>24.1</v>
      </c>
      <c r="AY76" s="60">
        <v>2.7</v>
      </c>
      <c r="AZ76" s="60">
        <v>52.6</v>
      </c>
      <c r="BA76" s="60">
        <v>4.0999999999999996</v>
      </c>
      <c r="BB76" s="60">
        <v>6.52</v>
      </c>
      <c r="BC76" s="60">
        <v>0.35</v>
      </c>
      <c r="BD76" s="60">
        <v>29.3</v>
      </c>
      <c r="BE76" s="60">
        <v>2.8</v>
      </c>
      <c r="BF76" s="60">
        <v>5.86</v>
      </c>
      <c r="BG76" s="60">
        <v>0.91</v>
      </c>
      <c r="BH76" s="60">
        <v>2.12</v>
      </c>
      <c r="BI76" s="60">
        <v>0.36</v>
      </c>
      <c r="BJ76" s="60">
        <v>5.69</v>
      </c>
      <c r="BK76" s="60">
        <v>0.86</v>
      </c>
      <c r="BL76" s="60">
        <v>0.93</v>
      </c>
      <c r="BM76" s="60">
        <v>0.15</v>
      </c>
      <c r="BN76" s="60">
        <v>6.48</v>
      </c>
      <c r="BO76" s="60">
        <v>0.8</v>
      </c>
      <c r="BP76" s="60">
        <v>1.1599999999999999</v>
      </c>
      <c r="BQ76" s="60">
        <v>0.16</v>
      </c>
      <c r="BR76" s="60">
        <v>3.7</v>
      </c>
      <c r="BS76" s="60">
        <v>0.49</v>
      </c>
      <c r="BT76" s="60">
        <v>0.54</v>
      </c>
      <c r="BU76" s="60">
        <v>0.12</v>
      </c>
      <c r="BV76" s="60">
        <v>3.32</v>
      </c>
      <c r="BW76" s="60">
        <v>0.59</v>
      </c>
      <c r="BX76" s="60">
        <v>0.57999999999999996</v>
      </c>
      <c r="BY76" s="60">
        <v>0.14000000000000001</v>
      </c>
      <c r="BZ76" s="60">
        <v>4.6100000000000003</v>
      </c>
      <c r="CA76" s="60">
        <v>0.66</v>
      </c>
      <c r="CB76" s="60">
        <v>0.68</v>
      </c>
      <c r="CC76" s="60">
        <v>0.16</v>
      </c>
      <c r="CD76" s="60">
        <v>0.59</v>
      </c>
      <c r="CE76" s="60">
        <v>0.15</v>
      </c>
      <c r="CF76" s="60">
        <v>0.14599999999999999</v>
      </c>
      <c r="CG76" s="60">
        <v>0.03</v>
      </c>
      <c r="CH76" s="60">
        <v>10.3</v>
      </c>
      <c r="CI76" s="60">
        <v>1.4</v>
      </c>
      <c r="CJ76" s="60">
        <v>6.7000000000000004E-2</v>
      </c>
      <c r="CK76" s="60">
        <v>1.9E-2</v>
      </c>
      <c r="CL76" s="60">
        <v>6.19</v>
      </c>
      <c r="CM76" s="60">
        <v>0.75</v>
      </c>
      <c r="CN76" s="60">
        <v>1.76</v>
      </c>
      <c r="CO76" s="60">
        <v>0.28999999999999998</v>
      </c>
    </row>
    <row r="77" spans="1:93" s="96" customFormat="1" x14ac:dyDescent="0.3">
      <c r="B77" s="96" t="s">
        <v>269</v>
      </c>
      <c r="C77" s="96">
        <f t="shared" ref="C77:BH77" si="40">AVERAGE(C72:C76)</f>
        <v>21.485599999999998</v>
      </c>
      <c r="D77" s="96">
        <f t="shared" si="40"/>
        <v>9.2579999999999991</v>
      </c>
      <c r="E77" s="96">
        <f t="shared" si="40"/>
        <v>1.31</v>
      </c>
      <c r="F77" s="96">
        <f t="shared" si="40"/>
        <v>2.5249999999999999</v>
      </c>
      <c r="G77" s="96">
        <f t="shared" si="40"/>
        <v>1.55</v>
      </c>
      <c r="H77" s="96">
        <f>AVERAGE(H72:H76)</f>
        <v>24460</v>
      </c>
      <c r="I77" s="96">
        <f>AVERAGE(I72:I76)</f>
        <v>1940</v>
      </c>
      <c r="J77" s="96">
        <f>AVERAGE(J72:J76)</f>
        <v>1217.8</v>
      </c>
      <c r="K77" s="96">
        <f>AVERAGE(K72:K76)</f>
        <v>83.4</v>
      </c>
      <c r="L77" s="96">
        <f t="shared" si="40"/>
        <v>32</v>
      </c>
      <c r="M77" s="96">
        <f t="shared" si="40"/>
        <v>2.06</v>
      </c>
      <c r="N77" s="96">
        <f t="shared" si="40"/>
        <v>417.2</v>
      </c>
      <c r="O77" s="96">
        <f t="shared" si="40"/>
        <v>32.200000000000003</v>
      </c>
      <c r="P77" s="96">
        <f t="shared" si="40"/>
        <v>17.700000000000003</v>
      </c>
      <c r="Q77" s="96">
        <f t="shared" si="40"/>
        <v>2.94</v>
      </c>
      <c r="R77" s="96">
        <f t="shared" si="40"/>
        <v>41</v>
      </c>
      <c r="S77" s="96">
        <f t="shared" si="40"/>
        <v>3.4200000000000004</v>
      </c>
      <c r="T77" s="96">
        <f t="shared" si="40"/>
        <v>12.940000000000001</v>
      </c>
      <c r="U77" s="96">
        <f t="shared" si="40"/>
        <v>1.78</v>
      </c>
      <c r="V77" s="96">
        <f t="shared" si="40"/>
        <v>19.899999999999999</v>
      </c>
      <c r="W77" s="96">
        <f t="shared" si="40"/>
        <v>1.5400000000000003</v>
      </c>
      <c r="X77" s="96">
        <f t="shared" si="40"/>
        <v>165</v>
      </c>
      <c r="Y77" s="96">
        <f t="shared" si="40"/>
        <v>14</v>
      </c>
      <c r="Z77" s="96">
        <f t="shared" si="40"/>
        <v>46.179999999999993</v>
      </c>
      <c r="AA77" s="96">
        <f t="shared" si="40"/>
        <v>3.2</v>
      </c>
      <c r="AB77" s="96">
        <f t="shared" si="40"/>
        <v>329.8</v>
      </c>
      <c r="AC77" s="96">
        <f t="shared" si="40"/>
        <v>24.6</v>
      </c>
      <c r="AD77" s="96">
        <f t="shared" si="40"/>
        <v>32.380000000000003</v>
      </c>
      <c r="AE77" s="96">
        <f t="shared" si="40"/>
        <v>2.8</v>
      </c>
      <c r="AF77" s="96">
        <f t="shared" si="40"/>
        <v>169.78</v>
      </c>
      <c r="AG77" s="96">
        <f t="shared" si="40"/>
        <v>13.1</v>
      </c>
      <c r="AH77" s="96">
        <f t="shared" si="40"/>
        <v>12.19</v>
      </c>
      <c r="AI77" s="96">
        <f t="shared" si="40"/>
        <v>1.2340000000000002</v>
      </c>
      <c r="AJ77" s="96">
        <f t="shared" si="40"/>
        <v>261.39999999999998</v>
      </c>
      <c r="AK77" s="96">
        <f t="shared" si="40"/>
        <v>21</v>
      </c>
      <c r="AL77" s="96">
        <f t="shared" si="40"/>
        <v>0.28000000000000003</v>
      </c>
      <c r="AM77" s="96">
        <f t="shared" si="40"/>
        <v>0.24</v>
      </c>
      <c r="AN77" s="96">
        <f t="shared" si="40"/>
        <v>0.19060000000000002</v>
      </c>
      <c r="AO77" s="96">
        <f t="shared" si="40"/>
        <v>6.5799999999999997E-2</v>
      </c>
      <c r="AP77" s="96">
        <f t="shared" si="40"/>
        <v>2.1960000000000002</v>
      </c>
      <c r="AQ77" s="96">
        <f t="shared" si="40"/>
        <v>0.31799999999999995</v>
      </c>
      <c r="AR77" s="96">
        <f t="shared" si="40"/>
        <v>0.31259999999999999</v>
      </c>
      <c r="AS77" s="96">
        <f t="shared" si="40"/>
        <v>9.4400000000000012E-2</v>
      </c>
      <c r="AT77" s="96">
        <f t="shared" si="40"/>
        <v>1.1978</v>
      </c>
      <c r="AU77" s="96">
        <f t="shared" si="40"/>
        <v>0.12379999999999999</v>
      </c>
      <c r="AV77" s="96">
        <f t="shared" si="40"/>
        <v>694.8</v>
      </c>
      <c r="AW77" s="96">
        <f t="shared" si="40"/>
        <v>52.4</v>
      </c>
      <c r="AX77" s="96">
        <f t="shared" si="40"/>
        <v>25.119999999999997</v>
      </c>
      <c r="AY77" s="96">
        <f t="shared" si="40"/>
        <v>2.16</v>
      </c>
      <c r="AZ77" s="96">
        <f t="shared" si="40"/>
        <v>52.320000000000007</v>
      </c>
      <c r="BA77" s="96">
        <f t="shared" si="40"/>
        <v>3.9200000000000004</v>
      </c>
      <c r="BB77" s="96">
        <f t="shared" si="40"/>
        <v>6.4060000000000006</v>
      </c>
      <c r="BC77" s="96">
        <f t="shared" si="40"/>
        <v>0.51600000000000001</v>
      </c>
      <c r="BD77" s="96">
        <f t="shared" si="40"/>
        <v>28.32</v>
      </c>
      <c r="BE77" s="96">
        <f t="shared" si="40"/>
        <v>3.0599999999999996</v>
      </c>
      <c r="BF77" s="96">
        <f t="shared" si="40"/>
        <v>6.6620000000000008</v>
      </c>
      <c r="BG77" s="96">
        <f t="shared" si="40"/>
        <v>0.97200000000000009</v>
      </c>
      <c r="BH77" s="96">
        <f t="shared" si="40"/>
        <v>2.032</v>
      </c>
      <c r="BI77" s="96">
        <f t="shared" ref="BI77:CO77" si="41">AVERAGE(BI72:BI76)</f>
        <v>0.30399999999999999</v>
      </c>
      <c r="BJ77" s="96">
        <f t="shared" si="41"/>
        <v>6.0840000000000014</v>
      </c>
      <c r="BK77" s="96">
        <f t="shared" si="41"/>
        <v>1.0820000000000003</v>
      </c>
      <c r="BL77" s="96">
        <f t="shared" si="41"/>
        <v>0.94800000000000006</v>
      </c>
      <c r="BM77" s="96">
        <f t="shared" si="41"/>
        <v>0.14800000000000002</v>
      </c>
      <c r="BN77" s="96">
        <f t="shared" si="41"/>
        <v>6.4</v>
      </c>
      <c r="BO77" s="96">
        <f t="shared" si="41"/>
        <v>0.83599999999999997</v>
      </c>
      <c r="BP77" s="96">
        <f t="shared" si="41"/>
        <v>1.2360000000000002</v>
      </c>
      <c r="BQ77" s="96">
        <f t="shared" si="41"/>
        <v>0.19400000000000001</v>
      </c>
      <c r="BR77" s="96">
        <f t="shared" si="41"/>
        <v>3.6459999999999999</v>
      </c>
      <c r="BS77" s="96">
        <f t="shared" si="41"/>
        <v>0.50600000000000001</v>
      </c>
      <c r="BT77" s="96">
        <f t="shared" si="41"/>
        <v>0.49219999999999997</v>
      </c>
      <c r="BU77" s="96">
        <f t="shared" si="41"/>
        <v>0.11159999999999999</v>
      </c>
      <c r="BV77" s="96">
        <f t="shared" si="41"/>
        <v>3.536</v>
      </c>
      <c r="BW77" s="96">
        <f t="shared" si="41"/>
        <v>0.62</v>
      </c>
      <c r="BX77" s="96">
        <f t="shared" si="41"/>
        <v>0.51</v>
      </c>
      <c r="BY77" s="96">
        <f t="shared" si="41"/>
        <v>0.11440000000000002</v>
      </c>
      <c r="BZ77" s="96">
        <f t="shared" si="41"/>
        <v>4.1040000000000001</v>
      </c>
      <c r="CA77" s="96">
        <f t="shared" si="41"/>
        <v>0.79600000000000004</v>
      </c>
      <c r="CB77" s="96">
        <f t="shared" si="41"/>
        <v>0.69400000000000006</v>
      </c>
      <c r="CC77" s="96">
        <f t="shared" si="41"/>
        <v>0.158</v>
      </c>
      <c r="CD77" s="96">
        <f t="shared" si="41"/>
        <v>0.56399999999999995</v>
      </c>
      <c r="CE77" s="96">
        <f t="shared" si="41"/>
        <v>0.13400000000000001</v>
      </c>
      <c r="CF77" s="96">
        <f t="shared" si="41"/>
        <v>0.18260000000000004</v>
      </c>
      <c r="CG77" s="96">
        <f t="shared" si="41"/>
        <v>4.3799999999999999E-2</v>
      </c>
      <c r="CH77" s="96">
        <f t="shared" si="41"/>
        <v>9.7439999999999998</v>
      </c>
      <c r="CI77" s="96">
        <f t="shared" si="41"/>
        <v>1.198</v>
      </c>
      <c r="CJ77" s="96">
        <f t="shared" si="41"/>
        <v>6.6200000000000009E-2</v>
      </c>
      <c r="CK77" s="96">
        <f t="shared" si="41"/>
        <v>1.8000000000000002E-2</v>
      </c>
      <c r="CL77" s="96">
        <f t="shared" si="41"/>
        <v>6.0359999999999996</v>
      </c>
      <c r="CM77" s="96">
        <f t="shared" si="41"/>
        <v>0.63800000000000001</v>
      </c>
      <c r="CN77" s="96">
        <f t="shared" si="41"/>
        <v>1.8399999999999999</v>
      </c>
      <c r="CO77" s="96">
        <f t="shared" si="41"/>
        <v>0.27800000000000002</v>
      </c>
    </row>
    <row r="78" spans="1:93" s="96" customFormat="1" ht="15" thickBot="1" x14ac:dyDescent="0.35">
      <c r="B78" s="96" t="s">
        <v>270</v>
      </c>
      <c r="D78" s="96">
        <f>_xlfn.STDEV.P(D71:D76)</f>
        <v>2.1379198665078878</v>
      </c>
      <c r="E78" s="96">
        <f t="shared" ref="E78:BJ78" si="42">_xlfn.STDEV.P(E71:E76)</f>
        <v>0.38776386053173234</v>
      </c>
      <c r="F78" s="96">
        <f t="shared" si="42"/>
        <v>1.0659959590229189</v>
      </c>
      <c r="G78" s="96">
        <f t="shared" si="42"/>
        <v>0.5670406528951184</v>
      </c>
      <c r="H78" s="96">
        <f t="shared" si="42"/>
        <v>6849.1503340090994</v>
      </c>
      <c r="I78" s="96">
        <f t="shared" si="42"/>
        <v>698.96840823958723</v>
      </c>
      <c r="J78" s="96">
        <f t="shared" si="42"/>
        <v>327.05008136126747</v>
      </c>
      <c r="K78" s="96">
        <f t="shared" si="42"/>
        <v>28.616878678346829</v>
      </c>
      <c r="L78" s="96">
        <f>_xlfn.STDEV.P(L71:L76)</f>
        <v>8.5833316726533369</v>
      </c>
      <c r="M78" s="96">
        <f t="shared" si="42"/>
        <v>0.64938608599965275</v>
      </c>
      <c r="N78" s="96">
        <f t="shared" si="42"/>
        <v>111.01096951530606</v>
      </c>
      <c r="O78" s="96">
        <f t="shared" si="42"/>
        <v>13.027405700035015</v>
      </c>
      <c r="P78" s="96">
        <f t="shared" si="42"/>
        <v>5.1649604089083043</v>
      </c>
      <c r="Q78" s="96">
        <f t="shared" si="42"/>
        <v>0.79867594565701772</v>
      </c>
      <c r="R78" s="96">
        <f t="shared" si="42"/>
        <v>9.9348474834560196</v>
      </c>
      <c r="S78" s="96">
        <f t="shared" si="42"/>
        <v>1.1916588363015865</v>
      </c>
      <c r="T78" s="96">
        <f t="shared" si="42"/>
        <v>3.542261848038291</v>
      </c>
      <c r="U78" s="96">
        <f t="shared" si="42"/>
        <v>0.54919007938265074</v>
      </c>
      <c r="V78" s="96">
        <f t="shared" si="42"/>
        <v>5.3687745808966794</v>
      </c>
      <c r="W78" s="96">
        <f t="shared" si="42"/>
        <v>0.47280816976406709</v>
      </c>
      <c r="X78" s="96">
        <f t="shared" si="42"/>
        <v>41.163764187931591</v>
      </c>
      <c r="Y78" s="96">
        <f t="shared" si="42"/>
        <v>3.9514284897279093</v>
      </c>
      <c r="Z78" s="96">
        <f t="shared" si="42"/>
        <v>12.527488375789693</v>
      </c>
      <c r="AA78" s="96">
        <f t="shared" si="42"/>
        <v>1.0814034411637938</v>
      </c>
      <c r="AB78" s="96">
        <f t="shared" si="42"/>
        <v>90.753114156759409</v>
      </c>
      <c r="AC78" s="96">
        <f t="shared" si="42"/>
        <v>9.0571259868595924</v>
      </c>
      <c r="AD78" s="96">
        <f t="shared" si="42"/>
        <v>8.9130550165564735</v>
      </c>
      <c r="AE78" s="96">
        <f t="shared" si="42"/>
        <v>0.98019251633862237</v>
      </c>
      <c r="AF78" s="96">
        <f t="shared" si="42"/>
        <v>45.558062703221424</v>
      </c>
      <c r="AG78" s="96">
        <f t="shared" si="42"/>
        <v>5.1121428257687782</v>
      </c>
      <c r="AH78" s="96">
        <f t="shared" si="42"/>
        <v>3.340343114622236</v>
      </c>
      <c r="AI78" s="96">
        <f t="shared" si="42"/>
        <v>0.41182468539367389</v>
      </c>
      <c r="AJ78" s="96">
        <f t="shared" si="42"/>
        <v>70.369079244208024</v>
      </c>
      <c r="AK78" s="96">
        <f t="shared" si="42"/>
        <v>8.0977895578011037</v>
      </c>
      <c r="AL78" s="96">
        <f t="shared" si="42"/>
        <v>8.8415745577240468E-2</v>
      </c>
      <c r="AM78" s="96">
        <f t="shared" si="42"/>
        <v>7.778341748503087E-2</v>
      </c>
      <c r="AN78" s="96">
        <f t="shared" si="42"/>
        <v>6.6335266595393558E-2</v>
      </c>
      <c r="AO78" s="96">
        <f t="shared" si="42"/>
        <v>1.9923804102838838E-2</v>
      </c>
      <c r="AP78" s="96">
        <f t="shared" si="42"/>
        <v>0.60253099503279017</v>
      </c>
      <c r="AQ78" s="96">
        <f t="shared" si="42"/>
        <v>9.5265629394487739E-2</v>
      </c>
      <c r="AR78" s="96">
        <f t="shared" si="42"/>
        <v>7.9108436557654552E-2</v>
      </c>
      <c r="AS78" s="96">
        <f t="shared" si="42"/>
        <v>2.8839352511624672E-2</v>
      </c>
      <c r="AT78" s="96">
        <f t="shared" si="42"/>
        <v>0.32738458280301669</v>
      </c>
      <c r="AU78" s="96">
        <f t="shared" si="42"/>
        <v>3.8611102406365748E-2</v>
      </c>
      <c r="AV78" s="96">
        <f t="shared" si="42"/>
        <v>193.38232353042974</v>
      </c>
      <c r="AW78" s="96">
        <f t="shared" si="42"/>
        <v>17.735413659069547</v>
      </c>
      <c r="AX78" s="96">
        <f t="shared" si="42"/>
        <v>6.9286613064209872</v>
      </c>
      <c r="AY78" s="96">
        <f t="shared" si="42"/>
        <v>0.90780802560472884</v>
      </c>
      <c r="AZ78" s="96">
        <f t="shared" si="42"/>
        <v>14.398984778421333</v>
      </c>
      <c r="BA78" s="96">
        <f t="shared" si="42"/>
        <v>1.4467213794667131</v>
      </c>
      <c r="BB78" s="96">
        <f t="shared" si="42"/>
        <v>1.7534155385289207</v>
      </c>
      <c r="BC78" s="96">
        <f t="shared" si="42"/>
        <v>0.18060158037083132</v>
      </c>
      <c r="BD78" s="96">
        <f t="shared" si="42"/>
        <v>7.7421090138007402</v>
      </c>
      <c r="BE78" s="96">
        <f t="shared" si="42"/>
        <v>1.0089454996498803</v>
      </c>
      <c r="BF78" s="96">
        <f t="shared" si="42"/>
        <v>1.8856777101645599</v>
      </c>
      <c r="BG78" s="96">
        <f t="shared" si="42"/>
        <v>0.29734373496786276</v>
      </c>
      <c r="BH78" s="96">
        <f t="shared" si="42"/>
        <v>0.55639065843812907</v>
      </c>
      <c r="BI78" s="96">
        <f t="shared" si="42"/>
        <v>8.7903229505536917E-2</v>
      </c>
      <c r="BJ78" s="96">
        <f t="shared" si="42"/>
        <v>1.6924744001130769</v>
      </c>
      <c r="BK78" s="96">
        <f t="shared" ref="BK78:CO78" si="43">_xlfn.STDEV.P(BK71:BK76)</f>
        <v>0.39067796736769655</v>
      </c>
      <c r="BL78" s="96">
        <f t="shared" si="43"/>
        <v>0.26418561408037339</v>
      </c>
      <c r="BM78" s="96">
        <f t="shared" si="43"/>
        <v>4.5080550874114486E-2</v>
      </c>
      <c r="BN78" s="96">
        <f t="shared" si="43"/>
        <v>1.7831909180237306</v>
      </c>
      <c r="BO78" s="96">
        <f t="shared" si="43"/>
        <v>0.26067567159138155</v>
      </c>
      <c r="BP78" s="96">
        <f t="shared" si="43"/>
        <v>0.33528926001648246</v>
      </c>
      <c r="BQ78" s="96">
        <f t="shared" si="43"/>
        <v>5.87080409567729E-2</v>
      </c>
      <c r="BR78" s="96">
        <f t="shared" si="43"/>
        <v>1.0223719816339791</v>
      </c>
      <c r="BS78" s="96">
        <f t="shared" si="43"/>
        <v>0.17032411212708937</v>
      </c>
      <c r="BT78" s="96">
        <f t="shared" si="43"/>
        <v>0.14145316567173841</v>
      </c>
      <c r="BU78" s="96">
        <f t="shared" si="43"/>
        <v>3.4776472951352402E-2</v>
      </c>
      <c r="BV78" s="96">
        <f t="shared" si="43"/>
        <v>0.99065862102004532</v>
      </c>
      <c r="BW78" s="96">
        <f t="shared" si="43"/>
        <v>0.17862916665454448</v>
      </c>
      <c r="BX78" s="96">
        <f t="shared" si="43"/>
        <v>0.14269509783753925</v>
      </c>
      <c r="BY78" s="96">
        <f t="shared" si="43"/>
        <v>3.6597097941271466E-2</v>
      </c>
      <c r="BZ78" s="96">
        <f t="shared" si="43"/>
        <v>1.011834848925951</v>
      </c>
      <c r="CA78" s="96">
        <f t="shared" si="43"/>
        <v>0.21751870636609644</v>
      </c>
      <c r="CB78" s="96">
        <f t="shared" si="43"/>
        <v>0.19142468004375279</v>
      </c>
      <c r="CC78" s="96">
        <f t="shared" si="43"/>
        <v>4.6576559447971712E-2</v>
      </c>
      <c r="CD78" s="96">
        <f t="shared" si="43"/>
        <v>0.15398260580911421</v>
      </c>
      <c r="CE78" s="96">
        <f t="shared" si="43"/>
        <v>4.0464183119648722E-2</v>
      </c>
      <c r="CF78" s="96">
        <f t="shared" si="43"/>
        <v>4.6694186610441446E-2</v>
      </c>
      <c r="CG78" s="96">
        <f t="shared" si="43"/>
        <v>1.3810510835462001E-2</v>
      </c>
      <c r="CH78" s="96">
        <f t="shared" si="43"/>
        <v>2.5172744726481482</v>
      </c>
      <c r="CI78" s="96">
        <f t="shared" si="43"/>
        <v>0.39031941056628866</v>
      </c>
      <c r="CJ78" s="96">
        <f t="shared" si="43"/>
        <v>1.9140376171032345E-2</v>
      </c>
      <c r="CK78" s="96">
        <f t="shared" si="43"/>
        <v>5.0927501863785533E-3</v>
      </c>
      <c r="CL78" s="96">
        <f t="shared" si="43"/>
        <v>1.6823298349810341</v>
      </c>
      <c r="CM78" s="96">
        <f>_xlfn.STDEV.P(CM71:CM76)</f>
        <v>0.235753712683619</v>
      </c>
      <c r="CN78" s="96">
        <f t="shared" si="43"/>
        <v>0.50543816776217276</v>
      </c>
      <c r="CO78" s="96">
        <f t="shared" si="43"/>
        <v>8.2974600107650925E-2</v>
      </c>
    </row>
    <row r="79" spans="1:93" s="10" customFormat="1" ht="15" thickBot="1" x14ac:dyDescent="0.35">
      <c r="A79" s="8"/>
      <c r="B79" s="9"/>
      <c r="C79" s="9"/>
      <c r="D79" s="9"/>
      <c r="E79" s="9"/>
      <c r="F79" s="9"/>
      <c r="G79" s="9"/>
      <c r="H79" s="9"/>
      <c r="I79" s="9"/>
      <c r="J79" s="9"/>
      <c r="K79" s="9"/>
      <c r="L79" s="9"/>
      <c r="M79" s="9"/>
      <c r="N79" s="9"/>
      <c r="O79" s="9"/>
      <c r="P79" s="9"/>
      <c r="Q79" s="9"/>
      <c r="R79" s="9"/>
      <c r="S79" s="9"/>
      <c r="T79" s="9"/>
      <c r="U79" s="9"/>
      <c r="V79" s="9"/>
      <c r="W79" s="9"/>
      <c r="X79" s="9"/>
      <c r="Y79" s="9"/>
      <c r="Z79" s="9"/>
      <c r="AA79" s="9"/>
      <c r="AB79" s="9"/>
      <c r="AC79" s="9"/>
      <c r="AD79" s="9"/>
      <c r="AE79" s="9"/>
      <c r="AF79" s="9"/>
      <c r="AG79" s="9"/>
      <c r="AH79" s="9"/>
      <c r="AI79" s="9"/>
      <c r="AJ79" s="9"/>
      <c r="AK79" s="9"/>
      <c r="AL79" s="9"/>
      <c r="AM79" s="9"/>
      <c r="AN79" s="9"/>
      <c r="AO79" s="9"/>
      <c r="AP79" s="9"/>
      <c r="AQ79" s="9"/>
      <c r="AR79" s="9"/>
      <c r="AS79" s="9"/>
      <c r="AT79" s="9"/>
      <c r="AU79" s="9"/>
      <c r="AV79" s="9"/>
      <c r="AW79" s="9"/>
      <c r="AX79" s="9"/>
      <c r="AY79" s="9"/>
      <c r="AZ79" s="9"/>
      <c r="BA79" s="9"/>
      <c r="BB79" s="9"/>
      <c r="BC79" s="9"/>
      <c r="BD79" s="9"/>
      <c r="BE79" s="9"/>
      <c r="BF79" s="9"/>
      <c r="BG79" s="9"/>
      <c r="BH79" s="9"/>
      <c r="BI79" s="9"/>
      <c r="BJ79" s="9"/>
      <c r="BK79" s="9"/>
      <c r="BL79" s="9"/>
      <c r="BM79" s="9"/>
      <c r="BN79" s="9"/>
      <c r="BO79" s="9"/>
      <c r="BP79" s="9"/>
      <c r="BQ79" s="9"/>
      <c r="BR79" s="9"/>
      <c r="BS79" s="9"/>
      <c r="BT79" s="9"/>
      <c r="BU79" s="9"/>
      <c r="BV79" s="9"/>
      <c r="BW79" s="9"/>
      <c r="BX79" s="9"/>
      <c r="BY79" s="9"/>
      <c r="BZ79" s="9"/>
      <c r="CA79" s="9"/>
      <c r="CB79" s="9"/>
      <c r="CC79" s="9"/>
      <c r="CD79" s="9"/>
      <c r="CE79" s="9"/>
      <c r="CF79" s="9"/>
      <c r="CG79" s="9"/>
      <c r="CH79" s="9"/>
      <c r="CI79" s="9"/>
      <c r="CJ79" s="9"/>
      <c r="CK79" s="9"/>
      <c r="CL79" s="9"/>
      <c r="CM79" s="9"/>
      <c r="CN79" s="9"/>
      <c r="CO79" s="9" t="s">
        <v>269</v>
      </c>
    </row>
    <row r="80" spans="1:93" s="11" customFormat="1" ht="21" x14ac:dyDescent="0.4">
      <c r="A80" s="89" t="s">
        <v>652</v>
      </c>
      <c r="B80" s="90"/>
      <c r="C80" s="90"/>
      <c r="D80" s="90"/>
      <c r="E80" s="90"/>
      <c r="F80" s="90"/>
      <c r="G80" s="90"/>
      <c r="H80" s="90"/>
      <c r="I80" s="90"/>
      <c r="J80" s="90"/>
      <c r="K80" s="90"/>
      <c r="L80" s="90"/>
      <c r="M80" s="90"/>
      <c r="N80" s="90"/>
      <c r="O80" s="90"/>
      <c r="P80" s="90"/>
      <c r="Q80" s="90"/>
      <c r="R80" s="90"/>
      <c r="S80" s="90"/>
      <c r="T80" s="90"/>
      <c r="U80" s="90"/>
      <c r="V80" s="90"/>
      <c r="W80" s="90"/>
      <c r="X80" s="90"/>
      <c r="Y80" s="90"/>
      <c r="Z80" s="90"/>
      <c r="AA80" s="90"/>
      <c r="AB80" s="90"/>
      <c r="AC80" s="90"/>
      <c r="AD80" s="90"/>
      <c r="AE80" s="90"/>
      <c r="AF80" s="90"/>
      <c r="AG80" s="90"/>
      <c r="AH80" s="90"/>
      <c r="AI80" s="90"/>
      <c r="AJ80" s="90"/>
      <c r="AK80" s="90"/>
      <c r="AL80" s="90"/>
      <c r="AM80" s="90"/>
      <c r="AN80" s="90"/>
      <c r="AO80" s="90"/>
      <c r="AP80" s="90"/>
      <c r="AQ80" s="90"/>
      <c r="AR80" s="90"/>
      <c r="AS80" s="90"/>
      <c r="AT80" s="90"/>
      <c r="AU80" s="90"/>
      <c r="AV80" s="90"/>
      <c r="AW80" s="90"/>
      <c r="AX80" s="90"/>
      <c r="AY80" s="90"/>
      <c r="AZ80" s="90"/>
      <c r="BA80" s="90"/>
      <c r="BB80" s="90"/>
      <c r="BC80" s="90"/>
      <c r="BD80" s="90"/>
      <c r="BE80" s="90"/>
      <c r="BF80" s="90"/>
      <c r="BG80" s="90"/>
      <c r="BH80" s="90"/>
      <c r="BI80" s="90"/>
      <c r="BJ80" s="90"/>
      <c r="BK80" s="90"/>
      <c r="BL80" s="90"/>
      <c r="BM80" s="90"/>
      <c r="BN80" s="90"/>
      <c r="BO80" s="90"/>
      <c r="BP80" s="90"/>
      <c r="BQ80" s="90"/>
      <c r="BR80" s="90"/>
      <c r="BS80" s="90"/>
      <c r="BT80" s="90"/>
      <c r="BU80" s="90"/>
      <c r="BV80" s="90"/>
      <c r="BW80" s="90"/>
      <c r="BX80" s="90"/>
      <c r="BY80" s="90"/>
      <c r="BZ80" s="90"/>
      <c r="CA80" s="90"/>
      <c r="CB80" s="90"/>
      <c r="CC80" s="90"/>
      <c r="CD80" s="90"/>
      <c r="CE80" s="90"/>
      <c r="CF80" s="90"/>
      <c r="CG80" s="90"/>
      <c r="CH80" s="90"/>
      <c r="CI80" s="90"/>
      <c r="CJ80" s="90"/>
      <c r="CK80" s="90"/>
      <c r="CL80" s="90"/>
      <c r="CM80" s="90"/>
      <c r="CN80" s="90"/>
      <c r="CO80" s="90"/>
    </row>
    <row r="81" spans="1:92" s="52" customFormat="1" x14ac:dyDescent="0.3">
      <c r="D81" s="52" t="s">
        <v>13</v>
      </c>
      <c r="F81" s="52" t="s">
        <v>15</v>
      </c>
      <c r="H81" s="52" t="s">
        <v>329</v>
      </c>
      <c r="J81" s="52" t="s">
        <v>17</v>
      </c>
      <c r="L81" s="52" t="s">
        <v>19</v>
      </c>
      <c r="N81" s="52" t="s">
        <v>21</v>
      </c>
      <c r="P81" s="52" t="s">
        <v>23</v>
      </c>
      <c r="R81" s="52" t="s">
        <v>25</v>
      </c>
      <c r="T81" s="52" t="s">
        <v>27</v>
      </c>
      <c r="V81" s="52" t="s">
        <v>304</v>
      </c>
      <c r="X81" s="52" t="s">
        <v>306</v>
      </c>
      <c r="Z81" s="52" t="s">
        <v>29</v>
      </c>
      <c r="AB81" s="52" t="s">
        <v>31</v>
      </c>
      <c r="AD81" s="52" t="s">
        <v>33</v>
      </c>
      <c r="AF81" s="52" t="s">
        <v>35</v>
      </c>
      <c r="AH81" s="52" t="s">
        <v>37</v>
      </c>
      <c r="AJ81" s="52" t="s">
        <v>308</v>
      </c>
      <c r="AL81" s="52" t="s">
        <v>310</v>
      </c>
      <c r="AN81" s="52" t="s">
        <v>312</v>
      </c>
      <c r="AP81" s="52" t="s">
        <v>314</v>
      </c>
      <c r="AR81" s="52" t="s">
        <v>316</v>
      </c>
      <c r="AT81" s="52" t="s">
        <v>39</v>
      </c>
      <c r="AV81" s="52" t="s">
        <v>41</v>
      </c>
      <c r="AX81" s="52" t="s">
        <v>43</v>
      </c>
      <c r="AZ81" s="52" t="s">
        <v>45</v>
      </c>
      <c r="BB81" s="52" t="s">
        <v>47</v>
      </c>
      <c r="BD81" s="52" t="s">
        <v>49</v>
      </c>
      <c r="BF81" s="52" t="s">
        <v>51</v>
      </c>
      <c r="BH81" s="52" t="s">
        <v>53</v>
      </c>
      <c r="BJ81" s="52" t="s">
        <v>55</v>
      </c>
      <c r="BL81" s="52" t="s">
        <v>57</v>
      </c>
      <c r="BN81" s="52" t="s">
        <v>59</v>
      </c>
      <c r="BP81" s="52" t="s">
        <v>61</v>
      </c>
      <c r="BR81" s="52" t="s">
        <v>63</v>
      </c>
      <c r="BT81" s="52" t="s">
        <v>65</v>
      </c>
      <c r="BV81" s="52" t="s">
        <v>67</v>
      </c>
      <c r="BX81" s="52" t="s">
        <v>69</v>
      </c>
      <c r="BZ81" s="52" t="s">
        <v>71</v>
      </c>
      <c r="CB81" s="52" t="s">
        <v>73</v>
      </c>
      <c r="CD81" s="52" t="s">
        <v>318</v>
      </c>
      <c r="CF81" s="52" t="s">
        <v>320</v>
      </c>
      <c r="CH81" s="52" t="s">
        <v>75</v>
      </c>
      <c r="CJ81" s="52" t="s">
        <v>322</v>
      </c>
      <c r="CL81" s="52" t="s">
        <v>77</v>
      </c>
      <c r="CN81" s="52" t="s">
        <v>79</v>
      </c>
    </row>
    <row r="82" spans="1:92" s="92" customFormat="1" ht="18" x14ac:dyDescent="0.35">
      <c r="A82" s="91" t="s">
        <v>331</v>
      </c>
      <c r="D82" s="93">
        <v>9.2907874015748</v>
      </c>
      <c r="E82" s="93"/>
      <c r="F82" s="93">
        <v>2.1346456692913391</v>
      </c>
      <c r="G82" s="94"/>
      <c r="H82" s="95">
        <v>21470</v>
      </c>
      <c r="I82" s="94"/>
      <c r="J82" s="95">
        <v>1615</v>
      </c>
      <c r="K82" s="94"/>
      <c r="L82" s="93">
        <v>34.641653543307086</v>
      </c>
      <c r="M82" s="93"/>
      <c r="N82" s="93">
        <v>419.21153846153845</v>
      </c>
      <c r="O82" s="93"/>
      <c r="P82" s="93">
        <v>15.949133858267718</v>
      </c>
      <c r="Q82" s="93"/>
      <c r="R82" s="93">
        <v>38.342615384615407</v>
      </c>
      <c r="S82" s="93"/>
      <c r="T82" s="93">
        <v>12.295905511811025</v>
      </c>
      <c r="U82" s="93"/>
      <c r="V82" s="93">
        <v>18.464769230769225</v>
      </c>
      <c r="W82" s="93"/>
      <c r="X82" s="93">
        <v>155.83692307692309</v>
      </c>
      <c r="Y82" s="93"/>
      <c r="Z82" s="93">
        <v>48.450393700787409</v>
      </c>
      <c r="AA82" s="93"/>
      <c r="AB82" s="93">
        <v>330.7784615384615</v>
      </c>
      <c r="AC82" s="93"/>
      <c r="AD82" s="93">
        <v>33.337076923076914</v>
      </c>
      <c r="AE82" s="93"/>
      <c r="AF82" s="93">
        <v>177.48538461538465</v>
      </c>
      <c r="AG82" s="93"/>
      <c r="AH82" s="93">
        <v>12.110769230769224</v>
      </c>
      <c r="AI82" s="93"/>
      <c r="AJ82" s="93">
        <v>249.96076923076924</v>
      </c>
      <c r="AK82" s="93"/>
      <c r="AL82" s="93">
        <v>0.18920967741935471</v>
      </c>
      <c r="AM82" s="93"/>
      <c r="AN82" s="93">
        <v>0.1542423076923079</v>
      </c>
      <c r="AO82" s="93"/>
      <c r="AP82" s="93">
        <v>2.0645769230769231</v>
      </c>
      <c r="AQ82" s="93"/>
      <c r="AR82" s="93">
        <v>0.34942307692307711</v>
      </c>
      <c r="AS82" s="93"/>
      <c r="AT82" s="93">
        <v>1.1882992125984249</v>
      </c>
      <c r="AU82" s="93"/>
      <c r="AV82" s="93">
        <v>660.4</v>
      </c>
      <c r="AW82" s="93"/>
      <c r="AX82" s="93">
        <v>24.567000000000011</v>
      </c>
      <c r="AY82" s="93"/>
      <c r="AZ82" s="93">
        <v>50.416923076923105</v>
      </c>
      <c r="BA82" s="93"/>
      <c r="BB82" s="93">
        <v>6.4397692307692269</v>
      </c>
      <c r="BC82" s="93"/>
      <c r="BD82" s="93">
        <v>27.869538461538468</v>
      </c>
      <c r="BE82" s="93"/>
      <c r="BF82" s="93">
        <v>6.4913846153846171</v>
      </c>
      <c r="BG82" s="93"/>
      <c r="BH82" s="93">
        <v>1.9235307692307693</v>
      </c>
      <c r="BI82" s="93"/>
      <c r="BJ82" s="93">
        <v>6.4696923076923074</v>
      </c>
      <c r="BK82" s="93"/>
      <c r="BL82" s="93">
        <v>0.99436923076923101</v>
      </c>
      <c r="BM82" s="93"/>
      <c r="BN82" s="93">
        <v>6.1959230769230782</v>
      </c>
      <c r="BO82" s="93"/>
      <c r="BP82" s="93">
        <v>1.2776538461538465</v>
      </c>
      <c r="BQ82" s="93"/>
      <c r="BR82" s="93">
        <v>3.5797692307692306</v>
      </c>
      <c r="BS82" s="93"/>
      <c r="BT82" s="93">
        <v>0.49776923076923074</v>
      </c>
      <c r="BU82" s="93"/>
      <c r="BV82" s="93">
        <v>3.3520769230769245</v>
      </c>
      <c r="BW82" s="93"/>
      <c r="BX82" s="93">
        <v>0.49242307692307702</v>
      </c>
      <c r="BY82" s="93"/>
      <c r="BZ82" s="93">
        <v>4.7613076923076907</v>
      </c>
      <c r="CA82" s="93"/>
      <c r="CB82" s="93">
        <v>0.72554615384615362</v>
      </c>
      <c r="CC82" s="93"/>
      <c r="CD82" s="93">
        <v>0.51881538461538446</v>
      </c>
      <c r="CE82" s="93"/>
      <c r="CF82" s="94">
        <v>0.21865384615384623</v>
      </c>
      <c r="CG82" s="93"/>
      <c r="CH82" s="93">
        <v>10.33253846153846</v>
      </c>
      <c r="CI82" s="93"/>
      <c r="CJ82" s="94">
        <v>6.1535384615384624E-2</v>
      </c>
      <c r="CK82" s="93"/>
      <c r="CL82" s="93">
        <v>5.8410236220472456</v>
      </c>
      <c r="CM82" s="93"/>
      <c r="CN82" s="93">
        <v>1.6631417322834645</v>
      </c>
    </row>
    <row r="83" spans="1:92" x14ac:dyDescent="0.3">
      <c r="A83" t="s">
        <v>274</v>
      </c>
      <c r="C83" s="4" t="s">
        <v>599</v>
      </c>
      <c r="D83" s="4">
        <f>D8/D82*100</f>
        <v>95.973207450159506</v>
      </c>
      <c r="E83" s="4"/>
      <c r="F83" s="4">
        <f>F8/F82*100</f>
        <v>96.034673552194747</v>
      </c>
      <c r="G83" s="4"/>
      <c r="H83" s="4">
        <f>H8/H82*100</f>
        <v>101.48268902344356</v>
      </c>
      <c r="I83" s="4"/>
      <c r="J83" s="4">
        <f>J8/J82*100</f>
        <v>78.452012383900922</v>
      </c>
      <c r="K83" s="4"/>
      <c r="L83" s="4">
        <f>L8/L82*100</f>
        <v>97.536722059450824</v>
      </c>
      <c r="M83" s="4"/>
      <c r="N83" s="4">
        <f>N8/N82*100</f>
        <v>96.331636007767941</v>
      </c>
      <c r="O83" s="4"/>
      <c r="P83" s="4">
        <f>P8/P82*100</f>
        <v>97.685555456816431</v>
      </c>
      <c r="Q83" s="4"/>
      <c r="R83" s="4">
        <f>R8/R82*100</f>
        <v>95.802889200073224</v>
      </c>
      <c r="S83" s="4"/>
      <c r="T83" s="4">
        <f>T8/T82*100</f>
        <v>96.145826662738997</v>
      </c>
      <c r="U83" s="4"/>
      <c r="V83" s="4">
        <f>V8/V82*100</f>
        <v>97.735674034821699</v>
      </c>
      <c r="W83" s="4"/>
      <c r="X83" s="4">
        <f>X8/X82*100</f>
        <v>95.17427817376479</v>
      </c>
      <c r="Y83" s="4"/>
      <c r="Z83" s="4">
        <f>Z8/Z82*100</f>
        <v>90.436141628204268</v>
      </c>
      <c r="AA83" s="4"/>
      <c r="AB83" s="4">
        <f>AB8/AB82*100</f>
        <v>94.071018173136267</v>
      </c>
      <c r="AC83" s="4"/>
      <c r="AD83" s="4">
        <f>AD8/AD82*100</f>
        <v>99.888781721437482</v>
      </c>
      <c r="AE83" s="4"/>
      <c r="AF83" s="4">
        <f>AF8/AF82*100</f>
        <v>99.134923352301996</v>
      </c>
      <c r="AG83" s="4"/>
      <c r="AH83" s="4">
        <f>AH8/AH82*100</f>
        <v>98.369749322493277</v>
      </c>
      <c r="AI83" s="4"/>
      <c r="AJ83" s="4">
        <f>AJ8/AJ82*100</f>
        <v>95.081587161882837</v>
      </c>
      <c r="AK83" s="4"/>
      <c r="AL83" s="4">
        <f>AL8/AL82*100</f>
        <v>99.889182507885181</v>
      </c>
      <c r="AM83" s="4"/>
      <c r="AN83" s="4">
        <f>AN8/AN82*100</f>
        <v>99.507933737293001</v>
      </c>
      <c r="AO83" s="4"/>
      <c r="AP83" s="4">
        <f>AP8/AP82*100</f>
        <v>99.051770711078817</v>
      </c>
      <c r="AQ83" s="4"/>
      <c r="AR83" s="4">
        <f>AR8/AR82*100</f>
        <v>90.482480278847859</v>
      </c>
      <c r="AS83" s="4"/>
      <c r="AT83" s="4">
        <f>AT8/AT82*100</f>
        <v>93.635227127149705</v>
      </c>
      <c r="AU83" s="4"/>
      <c r="AV83" s="4">
        <f>AV8/AV82*100</f>
        <v>90.677367252170413</v>
      </c>
      <c r="AW83" s="4"/>
      <c r="AX83" s="4">
        <f>AX8/AX82*100</f>
        <v>97.481716665988202</v>
      </c>
      <c r="AY83" s="4"/>
      <c r="AZ83" s="4">
        <f>AZ8/AZ82*100</f>
        <v>94.247454558400165</v>
      </c>
      <c r="BA83" s="4"/>
      <c r="BB83" s="4">
        <f>BB8/BB82*100</f>
        <v>97.104928907310793</v>
      </c>
      <c r="BC83" s="4"/>
      <c r="BD83" s="4">
        <f>BD8/BD82*100</f>
        <v>99.03285638579753</v>
      </c>
      <c r="BE83" s="4"/>
      <c r="BF83" s="4">
        <f>BF8/BF82*100</f>
        <v>98.925992637183782</v>
      </c>
      <c r="BG83" s="4"/>
      <c r="BH83" s="4">
        <f>BH8/BH82*100</f>
        <v>95.180870647860445</v>
      </c>
      <c r="BI83" s="4"/>
      <c r="BJ83" s="4">
        <f>BJ8/BJ82*100</f>
        <v>100.00475590326492</v>
      </c>
      <c r="BK83" s="4"/>
      <c r="BL83" s="4">
        <f>BL8/BL82*100</f>
        <v>97.147012408329942</v>
      </c>
      <c r="BM83" s="4"/>
      <c r="BN83" s="4">
        <f>BN8/BN82*100</f>
        <v>99.097421381305296</v>
      </c>
      <c r="BO83" s="4"/>
      <c r="BP83" s="4">
        <f>BP8/BP82*100</f>
        <v>98.4747684558034</v>
      </c>
      <c r="BQ83" s="4"/>
      <c r="BR83" s="4">
        <f>BR8/BR82*100</f>
        <v>99.354635379733693</v>
      </c>
      <c r="BS83" s="4"/>
      <c r="BT83" s="4">
        <f>BT8/BT82*100</f>
        <v>101.45263483232884</v>
      </c>
      <c r="BU83" s="4"/>
      <c r="BV83" s="4">
        <f>BV8/BV82*100</f>
        <v>101.72797576703303</v>
      </c>
      <c r="BW83" s="4"/>
      <c r="BX83" s="4">
        <f>BX8/BX82*100</f>
        <v>100.42177614621571</v>
      </c>
      <c r="BY83" s="4"/>
      <c r="BZ83" s="4">
        <f>BZ8/BZ82*100</f>
        <v>95.982034670501008</v>
      </c>
      <c r="CA83" s="4"/>
      <c r="CB83" s="4">
        <f>CB8/CB82*100</f>
        <v>96.961440188293196</v>
      </c>
      <c r="CC83" s="4"/>
      <c r="CD83" s="4">
        <f>CD8/CD82*100</f>
        <v>96.244897152289781</v>
      </c>
      <c r="CE83" s="4"/>
      <c r="CF83" s="4">
        <f>CF8/CF82*100</f>
        <v>91.773673409557276</v>
      </c>
      <c r="CG83" s="4"/>
      <c r="CH83" s="4">
        <f>CH8/CH82*100</f>
        <v>96.475163101876333</v>
      </c>
      <c r="CI83" s="4"/>
      <c r="CJ83" s="4">
        <f>CJ8/CJ82*100</f>
        <v>90.869126789672805</v>
      </c>
      <c r="CK83" s="4"/>
      <c r="CL83" s="4">
        <f>CL8/CL82*100</f>
        <v>99.354731445158905</v>
      </c>
      <c r="CM83" s="4"/>
      <c r="CN83" s="4">
        <f>CN8/CN82*100</f>
        <v>101.93558975912838</v>
      </c>
    </row>
    <row r="84" spans="1:92" s="3" customFormat="1" x14ac:dyDescent="0.3">
      <c r="A84" t="s">
        <v>274</v>
      </c>
      <c r="C84" s="3" t="s">
        <v>132</v>
      </c>
      <c r="D84" s="3">
        <f>D15/D82*100</f>
        <v>101.54144737399682</v>
      </c>
      <c r="F84" s="3">
        <f>F15/F82*100</f>
        <v>86.571744743637012</v>
      </c>
      <c r="H84" s="3">
        <f>H15/H82*100</f>
        <v>110.07918025151373</v>
      </c>
      <c r="J84" s="3">
        <f>J15/J82*100</f>
        <v>73.758513931888544</v>
      </c>
      <c r="L84" s="3">
        <f>L15/L82*100</f>
        <v>100.44555164348594</v>
      </c>
      <c r="N84" s="3">
        <f>N15/N82*100</f>
        <v>100.28349924308455</v>
      </c>
      <c r="P84" s="3">
        <f>P15/P82*100</f>
        <v>100.06812998015342</v>
      </c>
      <c r="R84" s="3">
        <f>R15/R82*100</f>
        <v>100.41046917067567</v>
      </c>
      <c r="T84" s="3">
        <f>T15/T82*100</f>
        <v>98.130227077703339</v>
      </c>
      <c r="V84" s="3">
        <f>V15/V82*100</f>
        <v>97.266311728780821</v>
      </c>
      <c r="X84" s="3">
        <f>X15/X82*100</f>
        <v>94.201038561020397</v>
      </c>
      <c r="Z84" s="3">
        <f>Z15/Z82*100</f>
        <v>96.222128323473939</v>
      </c>
      <c r="AB84" s="3">
        <f>AB15/AB82*100</f>
        <v>100.27859687636624</v>
      </c>
      <c r="AD84" s="3">
        <f>AD15/AD82*100</f>
        <v>102.10853242635829</v>
      </c>
      <c r="AF84" s="3">
        <f>AF15/AF82*100</f>
        <v>100.08711443195754</v>
      </c>
      <c r="AH84" s="3">
        <f>AH15/AH82*100</f>
        <v>101.26524390243907</v>
      </c>
      <c r="AJ84" s="3">
        <f>AJ15/AJ82*100</f>
        <v>97.511301773509075</v>
      </c>
      <c r="AL84" s="3">
        <f>AL15/AL82*100</f>
        <v>80.862671554002276</v>
      </c>
      <c r="AN84" s="3">
        <f>AN15/AN82*100</f>
        <v>107.49320499713224</v>
      </c>
      <c r="AP84" s="3">
        <f>AP15/AP82*100</f>
        <v>82.157268205443472</v>
      </c>
      <c r="AR84" s="3">
        <f>AR15/AR82*100</f>
        <v>89.461750137589377</v>
      </c>
      <c r="AT84" s="3">
        <f>AT15/AT82*100</f>
        <v>96.187895092569306</v>
      </c>
      <c r="AV84" s="3">
        <f>AV15/AV82*100</f>
        <v>97.122955784373104</v>
      </c>
      <c r="AX84" s="3">
        <f>AX15/AX82*100</f>
        <v>102.08002605120686</v>
      </c>
      <c r="AZ84" s="3">
        <f>AZ15/AZ82*100</f>
        <v>101.98956394373069</v>
      </c>
      <c r="BB84" s="3">
        <f>BB15/BB82*100</f>
        <v>103.14034186604877</v>
      </c>
      <c r="BD84" s="3">
        <f>BD15/BD82*100</f>
        <v>101.90337396219746</v>
      </c>
      <c r="BF84" s="3">
        <f>BF15/BF82*100</f>
        <v>99.886239749727423</v>
      </c>
      <c r="BH84" s="3">
        <f>BH15/BH82*100</f>
        <v>100.96017339907779</v>
      </c>
      <c r="BJ84" s="3">
        <f>BJ15/BJ82*100</f>
        <v>100.19023613059713</v>
      </c>
      <c r="BL84" s="3">
        <f>BL15/BL82*100</f>
        <v>103.98551845777762</v>
      </c>
      <c r="BN84" s="3">
        <f>BN15/BN82*100</f>
        <v>101.7766024805393</v>
      </c>
      <c r="BP84" s="3">
        <f>BP15/BP82*100</f>
        <v>100.02709292874556</v>
      </c>
      <c r="BR84" s="3">
        <f>BR15/BR82*100</f>
        <v>103.19100930442447</v>
      </c>
      <c r="BT84" s="3">
        <f>BT15/BT82*100</f>
        <v>100.20707773141709</v>
      </c>
      <c r="BV84" s="3">
        <f>BV15/BV82*100</f>
        <v>103.81623333409824</v>
      </c>
      <c r="BX84" s="3">
        <f>BX15/BX82*100</f>
        <v>101.98547215496365</v>
      </c>
      <c r="BZ84" s="3">
        <f>BZ15/BZ82*100</f>
        <v>100.93865615457942</v>
      </c>
      <c r="CB84" s="3">
        <f>CB15/CB82*100</f>
        <v>104.25249944339015</v>
      </c>
      <c r="CD84" s="3">
        <f>CD15/CD82*100</f>
        <v>107.20576461168936</v>
      </c>
      <c r="CF84" s="3">
        <f>CF15/CF82*100</f>
        <v>95.767810026385177</v>
      </c>
      <c r="CH84" s="3">
        <f>CH15/CH82*100</f>
        <v>93.413637277309178</v>
      </c>
      <c r="CJ84" s="3">
        <f>CJ15/CJ82*100</f>
        <v>96.139806990349513</v>
      </c>
      <c r="CL84" s="3">
        <f>CL15/CL82*100</f>
        <v>102.1053908682816</v>
      </c>
      <c r="CN84" s="3">
        <f>CN15/CN82*100</f>
        <v>92.463556782297047</v>
      </c>
    </row>
    <row r="85" spans="1:92" s="3" customFormat="1" x14ac:dyDescent="0.3">
      <c r="A85" t="s">
        <v>274</v>
      </c>
      <c r="C85" s="3" t="s">
        <v>137</v>
      </c>
      <c r="D85" s="3">
        <f>D22/D82*100</f>
        <v>100.61579924232798</v>
      </c>
      <c r="F85" s="3">
        <f>F22/F82*100</f>
        <v>86.009590556990005</v>
      </c>
      <c r="H85" s="3">
        <f>H22/H82*100</f>
        <v>109.08244061481136</v>
      </c>
      <c r="J85" s="3">
        <f>J22/J82*100</f>
        <v>77.399380804953566</v>
      </c>
      <c r="L85" s="3">
        <f>L22/L82*100</f>
        <v>99.423660469736248</v>
      </c>
      <c r="N85" s="3">
        <f>N22/N82*100</f>
        <v>101.38079728427908</v>
      </c>
      <c r="P85" s="3">
        <f>P22/P82*100</f>
        <v>91.992456332632273</v>
      </c>
      <c r="R85" s="3">
        <f>R22/R82*100</f>
        <v>101.66233995514122</v>
      </c>
      <c r="T85" s="3">
        <f>T22/T82*100</f>
        <v>99.903174989433765</v>
      </c>
      <c r="V85" s="3">
        <f>V22/V82*100</f>
        <v>87.539680555902734</v>
      </c>
      <c r="X85" s="3">
        <f>X22/X82*100</f>
        <v>95.984954686358506</v>
      </c>
      <c r="Z85" s="3">
        <f>Z22/Z82*100</f>
        <v>97.501787687707193</v>
      </c>
      <c r="AB85" s="3">
        <f>AB22/AB82*100</f>
        <v>98.313535436220391</v>
      </c>
      <c r="AD85" s="3">
        <f>AD22/AD82*100</f>
        <v>100.00876824602778</v>
      </c>
      <c r="AF85" s="3">
        <f>AF22/AF82*100</f>
        <v>95.906488508262839</v>
      </c>
      <c r="AH85" s="3">
        <f>AH22/AH82*100</f>
        <v>102.10746951219518</v>
      </c>
      <c r="AJ85" s="3">
        <f>AJ22/AJ82*100</f>
        <v>98.167404731203973</v>
      </c>
      <c r="AL85" s="3">
        <f>AL22/AL82*100</f>
        <v>83.293836842553986</v>
      </c>
      <c r="AN85" s="3">
        <f>AN22/AN82*100</f>
        <v>101.13956561853212</v>
      </c>
      <c r="AP85" s="3">
        <f>AP22/AP82*100</f>
        <v>79.328601501518278</v>
      </c>
      <c r="AR85" s="3">
        <f>AR22/AR82*100</f>
        <v>91.922949917446289</v>
      </c>
      <c r="AT85" s="3">
        <f>AT22/AT82*100</f>
        <v>97.652172760645172</v>
      </c>
      <c r="AV85" s="3">
        <f>AV22/AV82*100</f>
        <v>99.091459721380986</v>
      </c>
      <c r="AX85" s="3">
        <f>AX22/AX82*100</f>
        <v>100.42740261326166</v>
      </c>
      <c r="AZ85" s="3">
        <f>AZ22/AZ82*100</f>
        <v>102.54493302004816</v>
      </c>
      <c r="BB85" s="3">
        <f>BB22/BB82*100</f>
        <v>102.14651743373516</v>
      </c>
      <c r="BD85" s="3">
        <f>BD22/BD82*100</f>
        <v>105.41975799328736</v>
      </c>
      <c r="BF85" s="3">
        <f>BF22/BF82*100</f>
        <v>104.87747073043559</v>
      </c>
      <c r="BH85" s="3">
        <f>BH22/BH82*100</f>
        <v>98.256811392511352</v>
      </c>
      <c r="BJ85" s="3">
        <f>BJ22/BJ82*100</f>
        <v>100.53028321403943</v>
      </c>
      <c r="BL85" s="3">
        <f>BL22/BL82*100</f>
        <v>99.379583500943752</v>
      </c>
      <c r="BN85" s="3">
        <f>BN22/BN82*100</f>
        <v>97.192943250524522</v>
      </c>
      <c r="BP85" s="3">
        <f>BP22/BP82*100</f>
        <v>102.86041121045182</v>
      </c>
      <c r="BR85" s="3">
        <f>BR22/BR82*100</f>
        <v>102.68818359584846</v>
      </c>
      <c r="BT85" s="3">
        <f>BT22/BT82*100</f>
        <v>99.483851027661871</v>
      </c>
      <c r="BV85" s="3">
        <f>BV22/BV82*100</f>
        <v>102.44394979002681</v>
      </c>
      <c r="BX85" s="3">
        <f>BX22/BX82*100</f>
        <v>100.92946965554945</v>
      </c>
      <c r="BZ85" s="3">
        <f>BZ22/BZ82*100</f>
        <v>95.730003069615677</v>
      </c>
      <c r="CB85" s="3">
        <f>CB22/CB82*100</f>
        <v>100.55873029335993</v>
      </c>
      <c r="CD85" s="3">
        <f>CD22/CD82*100</f>
        <v>101.11496604691163</v>
      </c>
      <c r="CF85" s="3">
        <f>CF22/CF82*100</f>
        <v>93.664028144239197</v>
      </c>
      <c r="CH85" s="3">
        <f>CH22/CH82*100</f>
        <v>95.833178234554026</v>
      </c>
      <c r="CJ85" s="3">
        <f>CJ22/CJ82*100</f>
        <v>87.624381219060936</v>
      </c>
      <c r="CL85" s="3">
        <f>CL22/CL82*100</f>
        <v>102.65324004799071</v>
      </c>
      <c r="CN85" s="3">
        <f>CN22/CN82*100</f>
        <v>93.678125547417608</v>
      </c>
    </row>
    <row r="86" spans="1:92" s="3" customFormat="1" x14ac:dyDescent="0.3">
      <c r="A86" t="s">
        <v>274</v>
      </c>
      <c r="C86" s="3" t="s">
        <v>153</v>
      </c>
      <c r="D86" s="3">
        <f>D29/D82*100</f>
        <v>102.07961489240888</v>
      </c>
      <c r="F86" s="3">
        <f>F29/F82*100</f>
        <v>77.483585392843949</v>
      </c>
      <c r="H86" s="3">
        <f>H29/H82*100</f>
        <v>115.51001397298558</v>
      </c>
      <c r="J86" s="3">
        <f>J29/J82*100</f>
        <v>70.835913312693492</v>
      </c>
      <c r="L86" s="3">
        <f>L29/L82*100</f>
        <v>97.916803993190129</v>
      </c>
      <c r="N86" s="3">
        <f>N29/N82*100</f>
        <v>102.23955227304005</v>
      </c>
      <c r="P86" s="3">
        <f>P29/P82*100</f>
        <v>105.5856709815654</v>
      </c>
      <c r="R86" s="3">
        <f>R29/R82*100</f>
        <v>99.732372495756806</v>
      </c>
      <c r="T86" s="3">
        <f>T29/T82*100</f>
        <v>95.771718387786734</v>
      </c>
      <c r="V86" s="3">
        <f>V29/V82*100</f>
        <v>103.47272560635226</v>
      </c>
      <c r="X86" s="3">
        <f>X29/X82*100</f>
        <v>94.059865342468441</v>
      </c>
      <c r="Z86" s="3">
        <f>Z29/Z82*100</f>
        <v>97.377949684716882</v>
      </c>
      <c r="AB86" s="3">
        <f>AB29/AB82*100</f>
        <v>101.21578002474352</v>
      </c>
      <c r="AD86" s="3">
        <f>AD29/AD82*100</f>
        <v>101.32862001652126</v>
      </c>
      <c r="AF86" s="3">
        <f>AF29/AF82*100</f>
        <v>100.78576350815449</v>
      </c>
      <c r="AH86" s="3">
        <f>AH29/AH82*100</f>
        <v>99.118394308943152</v>
      </c>
      <c r="AJ86" s="3">
        <f>AJ29/AJ82*100</f>
        <v>96.279108413935717</v>
      </c>
      <c r="AL86" t="s">
        <v>332</v>
      </c>
      <c r="AN86" s="3">
        <f>AN29/AN82*100</f>
        <v>117.60716155898545</v>
      </c>
      <c r="AP86" s="3">
        <f>AP29/AP82*100</f>
        <v>102.9750926805641</v>
      </c>
      <c r="AR86" s="3">
        <f>AR29/AR82*100</f>
        <v>88.832140891579471</v>
      </c>
      <c r="AT86" s="3">
        <f>AT29/AT82*100</f>
        <v>93.848416979206732</v>
      </c>
      <c r="AV86" s="3">
        <f>AV29/AV82*100</f>
        <v>98.304058146577844</v>
      </c>
      <c r="AX86" s="3">
        <f>AX29/AX82*100</f>
        <v>101.43688688077496</v>
      </c>
      <c r="AZ86" s="3">
        <f>AZ29/AZ82*100</f>
        <v>101.19617954899142</v>
      </c>
      <c r="BB86" s="3">
        <f>BB29/BB82*100</f>
        <v>100.78000883930389</v>
      </c>
      <c r="BD86" s="3">
        <f>BD29/BD82*100</f>
        <v>100.32458929517752</v>
      </c>
      <c r="BF86" s="3">
        <f>BF29/BF82*100</f>
        <v>98.561406835095028</v>
      </c>
      <c r="BH86" s="3">
        <f>BH29/BH82*100</f>
        <v>99.296566010421529</v>
      </c>
      <c r="BJ86" s="3">
        <f>BJ29/BJ82*100</f>
        <v>103.86892730601861</v>
      </c>
      <c r="BL86" s="3">
        <f>BL29/BL82*100</f>
        <v>100.6266051923136</v>
      </c>
      <c r="BN86" s="3">
        <f>BN29/BN82*100</f>
        <v>99.807565769054065</v>
      </c>
      <c r="BP86" s="3">
        <f>BP29/BP82*100</f>
        <v>103.48655889701675</v>
      </c>
      <c r="BR86" s="3">
        <f>BR29/BR82*100</f>
        <v>101.40318456282098</v>
      </c>
      <c r="BT86" s="3">
        <f>BT29/BT82*100</f>
        <v>101.57317261628806</v>
      </c>
      <c r="BV86" s="3">
        <f>BV29/BV82*100</f>
        <v>99.341395690387102</v>
      </c>
      <c r="BX86" s="3">
        <f>BX29/BX82*100</f>
        <v>106.89994532531435</v>
      </c>
      <c r="BZ86" s="3">
        <f>BZ29/BZ82*100</f>
        <v>102.32482995944881</v>
      </c>
      <c r="CB86" s="3">
        <f>CB29/CB82*100</f>
        <v>93.088495669045102</v>
      </c>
      <c r="CD86" s="3">
        <f>CD29/CD82*100</f>
        <v>104.27601340331529</v>
      </c>
      <c r="CF86" s="3">
        <f>CF29/CF82*100</f>
        <v>85.431838170624417</v>
      </c>
      <c r="CH86" s="3">
        <f>CH29/CH82*100</f>
        <v>94.033039762363885</v>
      </c>
      <c r="CJ86" s="3">
        <f>CJ29/CJ82*100</f>
        <v>107.38536926846341</v>
      </c>
      <c r="CL86" s="3">
        <f>CL29/CL82*100</f>
        <v>100.08519701810434</v>
      </c>
      <c r="CN86" s="3">
        <f>CN29/CN82*100</f>
        <v>108.34915419540856</v>
      </c>
    </row>
    <row r="87" spans="1:92" s="3" customFormat="1" x14ac:dyDescent="0.3">
      <c r="A87" t="s">
        <v>274</v>
      </c>
      <c r="C87" s="3" t="s">
        <v>154</v>
      </c>
      <c r="D87" s="3">
        <f>D36/D82*100</f>
        <v>100.46511233717257</v>
      </c>
      <c r="F87" s="3">
        <f>F36/F82*100</f>
        <v>80.013279232755423</v>
      </c>
      <c r="H87" s="3">
        <f>H36/H82*100</f>
        <v>114.4853283651607</v>
      </c>
      <c r="J87" s="3">
        <f>J36/J82*100</f>
        <v>75.28173374613003</v>
      </c>
      <c r="L87" s="3">
        <f>L36/L82*100</f>
        <v>98.436409674757769</v>
      </c>
      <c r="N87" s="3">
        <f>N36/N82*100</f>
        <v>99.806413138217337</v>
      </c>
      <c r="P87" s="3">
        <f>P36/P82*100</f>
        <v>97.685555456816459</v>
      </c>
      <c r="R87" s="3">
        <f>R36/R82*100</f>
        <v>99.10643710352403</v>
      </c>
      <c r="T87" s="3">
        <f>T36/T82*100</f>
        <v>99.740519217715374</v>
      </c>
      <c r="V87" s="3">
        <f>V36/V82*100</f>
        <v>95.381641546062809</v>
      </c>
      <c r="X87" s="3">
        <f>X36/X82*100</f>
        <v>94.175370703101848</v>
      </c>
      <c r="Z87" s="3">
        <f>Z36/Z82*100</f>
        <v>99.441916401222102</v>
      </c>
      <c r="AB87" s="3">
        <f>AB36/AB82*100</f>
        <v>100.42975544868516</v>
      </c>
      <c r="AD87" s="3">
        <f>AD36/AD82*100</f>
        <v>100.72868739356969</v>
      </c>
      <c r="AF87" s="3">
        <f>AF36/AF82*100</f>
        <v>99.602567492014487</v>
      </c>
      <c r="AH87" s="3">
        <f>AH36/AH82*100</f>
        <v>94.989837398374036</v>
      </c>
      <c r="AJ87" s="3">
        <f>AJ36/AJ82*100</f>
        <v>101.84798229876073</v>
      </c>
      <c r="AL87" s="3">
        <f>AL36/AL82*100</f>
        <v>99.228539766430899</v>
      </c>
      <c r="AN87" s="3">
        <f>AN36/AN82*100</f>
        <v>98.416577313417804</v>
      </c>
      <c r="AP87" s="3">
        <f>AP36/AP82*100</f>
        <v>99.584567521749662</v>
      </c>
      <c r="AR87" s="3">
        <f>AR36/AR82*100</f>
        <v>89.518987341772089</v>
      </c>
      <c r="AT87" s="3">
        <f>AT36/AT82*100</f>
        <v>97.786818982996977</v>
      </c>
      <c r="AV87" s="3">
        <f>AV36/AV82*100</f>
        <v>99.000605693519077</v>
      </c>
      <c r="AX87" s="3">
        <f>AX36/AX82*100</f>
        <v>97.854845931534129</v>
      </c>
      <c r="AZ87" s="3">
        <f>AZ36/AZ82*100</f>
        <v>100.08544139635647</v>
      </c>
      <c r="BB87" s="3">
        <f>BB36/BB82*100</f>
        <v>97.363737353225815</v>
      </c>
      <c r="BD87" s="3">
        <f>BD36/BD82*100</f>
        <v>95.014131778837637</v>
      </c>
      <c r="BF87" s="3">
        <f>BF36/BF82*100</f>
        <v>95.110679243494303</v>
      </c>
      <c r="BH87" s="3">
        <f>BH36/BH82*100</f>
        <v>98.152835930720343</v>
      </c>
      <c r="BJ87" s="3">
        <f>BJ36/BJ82*100</f>
        <v>99.386488478824361</v>
      </c>
      <c r="BL87" s="3">
        <f>BL36/BL82*100</f>
        <v>99.037658198471377</v>
      </c>
      <c r="BN87" s="3">
        <f>BN36/BN82*100</f>
        <v>100.22719654363289</v>
      </c>
      <c r="BP87" s="3">
        <f>BP36/BP82*100</f>
        <v>97.819922333604239</v>
      </c>
      <c r="BR87" s="3">
        <f>BR36/BR82*100</f>
        <v>99.727098867567733</v>
      </c>
      <c r="BT87" s="3">
        <f>BT36/BT82*100</f>
        <v>95.465924895688474</v>
      </c>
      <c r="BV87" s="3">
        <f>BV36/BV82*100</f>
        <v>97.551460632902661</v>
      </c>
      <c r="BX87" s="3">
        <f>BX36/BX82*100</f>
        <v>99.223619464188076</v>
      </c>
      <c r="BZ87" s="3">
        <f>BZ36/BZ82*100</f>
        <v>100.51860348643717</v>
      </c>
      <c r="CB87" s="3">
        <f>CB36/CB82*100</f>
        <v>97.829751592964499</v>
      </c>
      <c r="CD87" s="3">
        <f>CD36/CD82*100</f>
        <v>102.19434807104946</v>
      </c>
      <c r="CF87" s="3">
        <f>CF36/CF82*100</f>
        <v>85.340369393139824</v>
      </c>
      <c r="CH87" s="3">
        <f>CH36/CH82*100</f>
        <v>88.6132680181354</v>
      </c>
      <c r="CJ87" s="3">
        <f>CJ36/CJ82*100</f>
        <v>91.362068103405164</v>
      </c>
      <c r="CL87" s="3">
        <f>CL36/CL82*100</f>
        <v>97.722597430608886</v>
      </c>
      <c r="CN87" s="3">
        <f>CN36/CN82*100</f>
        <v>99.811096539610531</v>
      </c>
    </row>
    <row r="88" spans="1:92" s="3" customFormat="1" x14ac:dyDescent="0.3">
      <c r="A88" t="s">
        <v>274</v>
      </c>
      <c r="C88" s="3" t="s">
        <v>134</v>
      </c>
      <c r="D88" s="3">
        <f>D43/D82*100</f>
        <v>104.44755197342216</v>
      </c>
      <c r="F88" s="3">
        <f>F43/F82*100</f>
        <v>77.483585392843963</v>
      </c>
      <c r="H88" s="3">
        <f>H43/H82*100</f>
        <v>113.74010246856079</v>
      </c>
      <c r="J88" s="3">
        <f>J43/J82*100</f>
        <v>72.557275541795661</v>
      </c>
      <c r="L88" s="3">
        <f>L43/L82*100</f>
        <v>97.281730382385248</v>
      </c>
      <c r="N88" s="3">
        <f>N43/N82*100</f>
        <v>98.99536675994311</v>
      </c>
      <c r="P88" s="3">
        <f>P43/P82*100</f>
        <v>99.729553600521342</v>
      </c>
      <c r="R88" s="3">
        <f>R43/R82*100</f>
        <v>101.29721097633877</v>
      </c>
      <c r="T88" s="3">
        <f>T43/T82*100</f>
        <v>102.47313618258427</v>
      </c>
      <c r="V88" s="3">
        <f>V43/V82*100</f>
        <v>98.479432765932657</v>
      </c>
      <c r="X88" s="3">
        <f>X43/X82*100</f>
        <v>98.320729756945127</v>
      </c>
      <c r="Z88" s="3">
        <f>Z43/Z82*100</f>
        <v>100.68029643112526</v>
      </c>
      <c r="AB88" s="3">
        <f>AB43/AB82*100</f>
        <v>100.00651144619222</v>
      </c>
      <c r="AD88" s="3">
        <f>AD43/AD82*100</f>
        <v>97.069098393565056</v>
      </c>
      <c r="AF88" s="3">
        <f>AF43/AF82*100</f>
        <v>99.760326960833154</v>
      </c>
      <c r="AH88" s="3">
        <f>AH43/AH82*100</f>
        <v>99.300050813008184</v>
      </c>
      <c r="AJ88" s="3">
        <f>AJ43/AJ82*100</f>
        <v>105.45654856608269</v>
      </c>
      <c r="AL88" s="3">
        <f>AL43/AL82*100</f>
        <v>147.98397408575582</v>
      </c>
      <c r="AN88" s="3">
        <f>AN43/AN82*100</f>
        <v>92.970600703189163</v>
      </c>
      <c r="AP88" s="3">
        <f>AP43/AP82*100</f>
        <v>105.39689636543153</v>
      </c>
      <c r="AR88" s="3">
        <f>AR43/AR82*100</f>
        <v>89.404512933406664</v>
      </c>
      <c r="AT88" s="3">
        <f>AT43/AT82*100</f>
        <v>100.51340498562098</v>
      </c>
      <c r="AV88" s="3">
        <f>AV43/AV82*100</f>
        <v>101.18110236220474</v>
      </c>
      <c r="AX88" s="3">
        <f>AX43/AX82*100</f>
        <v>98.180486017828741</v>
      </c>
      <c r="AZ88" s="3">
        <f>AZ43/AZ82*100</f>
        <v>101.15651032925446</v>
      </c>
      <c r="BB88" s="3">
        <f>BB43/BB82*100</f>
        <v>100.06569752857848</v>
      </c>
      <c r="BD88" s="3">
        <f>BD43/BD82*100</f>
        <v>98.53051580992755</v>
      </c>
      <c r="BF88" s="3">
        <f>BF43/BF82*100</f>
        <v>95.418779921315803</v>
      </c>
      <c r="BH88" s="3">
        <f>BH43/BH82*100</f>
        <v>100.64824701370476</v>
      </c>
      <c r="BJ88" s="3">
        <f>BJ43/BJ82*100</f>
        <v>95.89327753073502</v>
      </c>
      <c r="BL88" s="3">
        <f>BL43/BL82*100</f>
        <v>101.63226784664417</v>
      </c>
      <c r="BN88" s="3">
        <f>BN43/BN82*100</f>
        <v>100.48543086645063</v>
      </c>
      <c r="BP88" s="3">
        <f>BP43/BP82*100</f>
        <v>95.487522201149929</v>
      </c>
      <c r="BR88" s="3">
        <f>BR43/BR82*100</f>
        <v>100.9562283774201</v>
      </c>
      <c r="BT88" s="3">
        <f>BT43/BT82*100</f>
        <v>98.077576881471202</v>
      </c>
      <c r="BV88" s="3">
        <f>BV43/BV82*100</f>
        <v>98.744750671225603</v>
      </c>
      <c r="BX88" s="3">
        <f>BX43/BX82*100</f>
        <v>99.548543310161676</v>
      </c>
      <c r="BZ88" s="3">
        <f>BZ43/BZ82*100</f>
        <v>94.007787130232515</v>
      </c>
      <c r="CB88" s="3">
        <f>CB43/CB82*100</f>
        <v>96.396348639221415</v>
      </c>
      <c r="CD88" s="3">
        <f>CD43/CD82*100</f>
        <v>97.10583281439969</v>
      </c>
      <c r="CF88" s="3">
        <f>CF43/CF82*100</f>
        <v>93.115215479331553</v>
      </c>
      <c r="CH88" s="3">
        <f>CH43/CH82*100</f>
        <v>98.349500830088687</v>
      </c>
      <c r="CJ88" s="3">
        <f>CJ43/CJ82*100</f>
        <v>81.579078953947686</v>
      </c>
      <c r="CL88" s="3">
        <f>CL43/CL82*100</f>
        <v>102.99564578530888</v>
      </c>
      <c r="CN88" s="3">
        <f>CN43/CN82*100</f>
        <v>99.931350872790787</v>
      </c>
    </row>
    <row r="89" spans="1:92" s="3" customFormat="1" x14ac:dyDescent="0.3">
      <c r="A89" t="s">
        <v>274</v>
      </c>
      <c r="C89" s="3" t="s">
        <v>133</v>
      </c>
      <c r="D89" s="3">
        <f>D50/D82*100</f>
        <v>102.57472900934805</v>
      </c>
      <c r="F89" s="3">
        <f>F50/F82*100</f>
        <v>113.27406860936921</v>
      </c>
      <c r="H89" s="3">
        <f>H50/H82*100</f>
        <v>113.36748952026083</v>
      </c>
      <c r="J89" s="3">
        <f>J50/J82*100</f>
        <v>76.260061919504636</v>
      </c>
      <c r="L89" s="3">
        <f>L50/L82*100</f>
        <v>100.91897015335869</v>
      </c>
      <c r="N89" s="3">
        <f>N50/N82*100</f>
        <v>104.29102252396898</v>
      </c>
      <c r="P89" s="3">
        <f>P50/P82*100</f>
        <v>102.45070450349039</v>
      </c>
      <c r="R89" s="3">
        <f>R50/R82*100</f>
        <v>102.288275347374</v>
      </c>
      <c r="T89" s="3">
        <f>T50/T82*100</f>
        <v>104.01836601390899</v>
      </c>
      <c r="V89" s="3">
        <f>V50/V82*100</f>
        <v>101.16562934819744</v>
      </c>
      <c r="X89" s="3">
        <f>X50/X82*100</f>
        <v>97.281181511244483</v>
      </c>
      <c r="Z89" s="3">
        <f>Z50/Z82*100</f>
        <v>99.978547747513474</v>
      </c>
      <c r="AB89" s="3">
        <f>AB50/AB82*100</f>
        <v>100.61114573546786</v>
      </c>
      <c r="AD89" s="3">
        <f>AD50/AD82*100</f>
        <v>100.48871434438902</v>
      </c>
      <c r="AF89" s="3">
        <f>AF50/AF82*100</f>
        <v>102.54365473213394</v>
      </c>
      <c r="AH89" s="3">
        <f>AH50/AH82*100</f>
        <v>102.8671239837399</v>
      </c>
      <c r="AJ89" s="3">
        <f>AJ50/AJ82*100</f>
        <v>108.89708846619006</v>
      </c>
      <c r="AL89" s="3">
        <f>AL50/AL82*100</f>
        <v>116.27312249595099</v>
      </c>
      <c r="AN89" s="3">
        <f>AN50/AN82*100</f>
        <v>73.391018128319473</v>
      </c>
      <c r="AP89" s="3">
        <f>AP50/AP82*100</f>
        <v>107.33433931332553</v>
      </c>
      <c r="AR89" s="3">
        <f>AR50/AR82*100</f>
        <v>89.003852504127636</v>
      </c>
      <c r="AT89" s="3">
        <f>AT50/AT82*100</f>
        <v>105.66362299057745</v>
      </c>
      <c r="AV89" s="3">
        <f>AV50/AV82*100</f>
        <v>102.8770442156269</v>
      </c>
      <c r="AX89" s="3">
        <f>AX50/AX82*100</f>
        <v>99.727276427728214</v>
      </c>
      <c r="AZ89" s="3">
        <f>AZ50/AZ82*100</f>
        <v>100.36312593451522</v>
      </c>
      <c r="BB89" s="3">
        <f>BB50/BB82*100</f>
        <v>101.58749119055872</v>
      </c>
      <c r="BD89" s="3">
        <f>BD50/BD82*100</f>
        <v>99.463434022257545</v>
      </c>
      <c r="BF89" s="3">
        <f>BF50/BF82*100</f>
        <v>101.73484381665637</v>
      </c>
      <c r="BH89" s="3">
        <f>BH50/BH82*100</f>
        <v>98.04886046892932</v>
      </c>
      <c r="BJ89" s="3">
        <f>BJ50/BJ82*100</f>
        <v>99.201008251492183</v>
      </c>
      <c r="BL89" s="3">
        <f>BL50/BL82*100</f>
        <v>103.30166785283285</v>
      </c>
      <c r="BN89" s="3">
        <f>BN50/BN82*100</f>
        <v>100.09807938222401</v>
      </c>
      <c r="BP89" s="3">
        <f>BP50/BP82*100</f>
        <v>100.80977753695173</v>
      </c>
      <c r="BR89" s="3">
        <f>BR50/BR82*100</f>
        <v>102.68818359584846</v>
      </c>
      <c r="BT89" s="3">
        <f>BT50/BT82*100</f>
        <v>103.30088085303663</v>
      </c>
      <c r="BV89" s="3">
        <f>BV50/BV82*100</f>
        <v>101.66831126511688</v>
      </c>
      <c r="BX89" s="3">
        <f>BX50/BX82*100</f>
        <v>99.873467156135263</v>
      </c>
      <c r="BZ89" s="3">
        <f>BZ50/BZ82*100</f>
        <v>98.376334878911777</v>
      </c>
      <c r="CB89" s="3">
        <f>CB50/CB82*100</f>
        <v>99.814463375070261</v>
      </c>
      <c r="CD89" s="3">
        <f>CD50/CD82*100</f>
        <v>92.402811137799162</v>
      </c>
      <c r="CF89" s="3">
        <f>CF50/CF82*100</f>
        <v>108.29903254177655</v>
      </c>
      <c r="CH89" s="3">
        <f>CH50/CH82*100</f>
        <v>100.69161647670168</v>
      </c>
      <c r="CJ89" s="3">
        <f>CJ50/CJ82*100</f>
        <v>77.613880694034677</v>
      </c>
      <c r="CL89" s="3">
        <f>CL50/CL82*100</f>
        <v>99.160701527345253</v>
      </c>
      <c r="CN89" s="3">
        <f>CN50/CN82*100</f>
        <v>104.50101553364047</v>
      </c>
    </row>
    <row r="90" spans="1:92" s="3" customFormat="1" x14ac:dyDescent="0.3">
      <c r="A90" t="s">
        <v>274</v>
      </c>
      <c r="C90" s="3" t="s">
        <v>135</v>
      </c>
      <c r="D90" s="3">
        <f>D57/D82*100</f>
        <v>101.30465366589547</v>
      </c>
      <c r="F90" s="3">
        <f>F57/F82*100</f>
        <v>96.409443009959389</v>
      </c>
      <c r="H90" s="3">
        <f>H57/H82*100</f>
        <v>113.64694923148579</v>
      </c>
      <c r="J90" s="3">
        <f>J57/J82*100</f>
        <v>77.89473684210526</v>
      </c>
      <c r="L90" s="3">
        <f>L57/L82*100</f>
        <v>102.53552116268023</v>
      </c>
      <c r="N90" s="3">
        <f>N57/N82*100</f>
        <v>103.52768475618149</v>
      </c>
      <c r="P90" s="3">
        <f>P57/P82*100</f>
        <v>104.08088707208942</v>
      </c>
      <c r="R90" s="3">
        <f>R57/R82*100</f>
        <v>102.54908176080437</v>
      </c>
      <c r="T90" s="3">
        <f>T57/T82*100</f>
        <v>108.81671127960142</v>
      </c>
      <c r="V90" s="3">
        <f>V57/V82*100</f>
        <v>99.280959165479416</v>
      </c>
      <c r="X90" s="3">
        <f>X57/X82*100</f>
        <v>97.3196832981223</v>
      </c>
      <c r="Z90" s="3">
        <f>Z57/Z82*100</f>
        <v>100.72157576545536</v>
      </c>
      <c r="AB90" s="3">
        <f>AB57/AB82*100</f>
        <v>100.36929201975759</v>
      </c>
      <c r="AD90" s="3">
        <f>AD57/AD82*100</f>
        <v>103.84833703291787</v>
      </c>
      <c r="AF90" s="3">
        <f>AF57/AF82*100</f>
        <v>102.58872886608212</v>
      </c>
      <c r="AH90" s="3">
        <f>AH57/AH82*100</f>
        <v>97.615599593495986</v>
      </c>
      <c r="AJ90" s="3">
        <f>AJ57/AJ82*100</f>
        <v>103.53624722648784</v>
      </c>
      <c r="AL90" s="3">
        <f>AL57/AL82*100</f>
        <v>125.52212087631072</v>
      </c>
      <c r="AN90" s="3">
        <f>AN57/AN82*100</f>
        <v>96.990250105976983</v>
      </c>
      <c r="AP90" s="3">
        <f>AP57/AP82*100</f>
        <v>102.8782205331694</v>
      </c>
      <c r="AR90" s="3">
        <f>AR57/AR82*100</f>
        <v>90.778205833791915</v>
      </c>
      <c r="AT90" s="3">
        <f>AT57/AT82*100</f>
        <v>98.089772983288526</v>
      </c>
      <c r="AV90" s="3">
        <f>AV57/AV82*100</f>
        <v>97.970926711084189</v>
      </c>
      <c r="AX90" s="3">
        <f>AX57/AX82*100</f>
        <v>101.7625269670696</v>
      </c>
      <c r="AZ90" s="3">
        <f>AZ57/AZ82*100</f>
        <v>100.99783345030662</v>
      </c>
      <c r="BB90" s="3">
        <f>BB57/BB82*100</f>
        <v>99.071873096264866</v>
      </c>
      <c r="BD90" s="3">
        <f>BD57/BD82*100</f>
        <v>98.386989931107564</v>
      </c>
      <c r="BF90" s="3">
        <f>BF57/BF82*100</f>
        <v>100.59487130871685</v>
      </c>
      <c r="BH90" s="3">
        <f>BH57/BH82*100</f>
        <v>101.79197709340595</v>
      </c>
      <c r="BJ90" s="3">
        <f>BJ57/BJ82*100</f>
        <v>99.108268137826087</v>
      </c>
      <c r="BL90" s="3">
        <f>BL57/BL82*100</f>
        <v>102.57759074171486</v>
      </c>
      <c r="BN90" s="3">
        <f>BN57/BN82*100</f>
        <v>105.39188299998756</v>
      </c>
      <c r="BP90" s="3">
        <f>BP57/BP82*100</f>
        <v>100.65324061531049</v>
      </c>
      <c r="BR90" s="3">
        <f>BR57/BR82*100</f>
        <v>99.391881728517092</v>
      </c>
      <c r="BT90" s="3">
        <f>BT57/BT82*100</f>
        <v>104.18482460207076</v>
      </c>
      <c r="BV90" s="3">
        <f>BV57/BV82*100</f>
        <v>104.11455584367899</v>
      </c>
      <c r="BX90" s="3">
        <f>BX57/BX82*100</f>
        <v>103.00085917363113</v>
      </c>
      <c r="BZ90" s="3">
        <f>BZ57/BZ82*100</f>
        <v>109.21369371698144</v>
      </c>
      <c r="CB90" s="3">
        <f>CB57/CB82*100</f>
        <v>101.93700236426675</v>
      </c>
      <c r="CD90" s="3">
        <f>CD57/CD82*100</f>
        <v>100.72947246686239</v>
      </c>
      <c r="CF90" s="3">
        <f>CF57/CF82*100</f>
        <v>92.383465259454681</v>
      </c>
      <c r="CH90" s="3">
        <f>CH57/CH82*100</f>
        <v>95.891247217527905</v>
      </c>
      <c r="CJ90" s="3">
        <f>CJ57/CJ82*100</f>
        <v>92.239611980599008</v>
      </c>
      <c r="CL90" s="3">
        <f>CL57/CL82*100</f>
        <v>99.913994149445244</v>
      </c>
      <c r="CN90" s="3">
        <f>CN57/CN82*100</f>
        <v>103.0579635354774</v>
      </c>
    </row>
    <row r="91" spans="1:92" s="3" customFormat="1" x14ac:dyDescent="0.3">
      <c r="A91" t="s">
        <v>274</v>
      </c>
      <c r="C91" s="3" t="s">
        <v>136</v>
      </c>
      <c r="D91" s="3">
        <f>D64/D82*100</f>
        <v>106.08358122939501</v>
      </c>
      <c r="F91" s="3">
        <f>F64/F82*100</f>
        <v>85.728513463666502</v>
      </c>
      <c r="H91" s="3">
        <f>H64/H82*100</f>
        <v>112.80857009781089</v>
      </c>
      <c r="J91" s="3">
        <f>J64/J82*100</f>
        <v>74.798761609907118</v>
      </c>
      <c r="L91" s="3">
        <f>L64/L82*100</f>
        <v>97.974537957808735</v>
      </c>
      <c r="N91" s="3">
        <f>N64/N82*100</f>
        <v>104.76810862883619</v>
      </c>
      <c r="P91" s="3">
        <f>P64/P82*100</f>
        <v>101.44751523050641</v>
      </c>
      <c r="R91" s="3">
        <f>R64/R82*100</f>
        <v>103.74879126258385</v>
      </c>
      <c r="T91" s="3">
        <f>T64/T82*100</f>
        <v>111.90717094225077</v>
      </c>
      <c r="V91" s="3">
        <f>V64/V82*100</f>
        <v>105.38989010256543</v>
      </c>
      <c r="X91" s="3">
        <f>X64/X82*100</f>
        <v>97.165676150611105</v>
      </c>
      <c r="Z91" s="3">
        <f>Z64/Z82*100</f>
        <v>106.70707924332055</v>
      </c>
      <c r="AB91" s="3">
        <f>AB64/AB82*100</f>
        <v>104.17848804219419</v>
      </c>
      <c r="AD91" s="3">
        <f>AD64/AD82*100</f>
        <v>97.429057967336021</v>
      </c>
      <c r="AF91" s="3">
        <f>AF64/AF82*100</f>
        <v>97.934824535931426</v>
      </c>
      <c r="AH91" s="3">
        <f>AH64/AH82*100</f>
        <v>97.714684959349654</v>
      </c>
      <c r="AJ91" s="3">
        <f>AJ64/AJ82*100</f>
        <v>105.77659878934847</v>
      </c>
      <c r="AL91" s="3">
        <f>AL64/AL82*100</f>
        <v>184.97996760719474</v>
      </c>
      <c r="AN91" s="3">
        <f>AN64/AN82*100</f>
        <v>104.89988280178525</v>
      </c>
      <c r="AP91" s="3">
        <f>AP64/AP82*100</f>
        <v>112.56543527263922</v>
      </c>
      <c r="AR91" s="3">
        <f>AR64/AR82*100</f>
        <v>97.64667033571817</v>
      </c>
      <c r="AT91" s="3">
        <f>AT64/AT82*100</f>
        <v>103.93005287779798</v>
      </c>
      <c r="AV91" s="3">
        <f>AV64/AV82*100</f>
        <v>103.08903694730466</v>
      </c>
      <c r="AX91" s="3">
        <f>AX64/AX82*100</f>
        <v>96.796515651076604</v>
      </c>
      <c r="AZ91" s="3">
        <f>AZ64/AZ82*100</f>
        <v>104.44905556742236</v>
      </c>
      <c r="BB91" s="3">
        <f>BB64/BB82*100</f>
        <v>97.705364501833614</v>
      </c>
      <c r="BD91" s="3">
        <f>BD64/BD82*100</f>
        <v>95.659998233527631</v>
      </c>
      <c r="BF91" s="3">
        <f>BF64/BF82*100</f>
        <v>92.183722804190154</v>
      </c>
      <c r="BH91" s="3">
        <f>BH64/BH82*100</f>
        <v>98.672713239675417</v>
      </c>
      <c r="BJ91" s="3">
        <f>BJ64/BJ82*100</f>
        <v>96.975245523506032</v>
      </c>
      <c r="BL91" s="3">
        <f>BL64/BL82*100</f>
        <v>96.362595537952146</v>
      </c>
      <c r="BN91" s="3">
        <f>BN64/BN82*100</f>
        <v>97.322060411933393</v>
      </c>
      <c r="BP91" s="3">
        <f>BP64/BP82*100</f>
        <v>104.09705289141755</v>
      </c>
      <c r="BR91" s="3">
        <f>BR64/BR82*100</f>
        <v>97.324709371038125</v>
      </c>
      <c r="BT91" s="3">
        <f>BT64/BT82*100</f>
        <v>97.434708700355429</v>
      </c>
      <c r="BV91" s="3">
        <f>BV64/BV82*100</f>
        <v>97.074144617573452</v>
      </c>
      <c r="BX91" s="3">
        <f>BX64/BX82*100</f>
        <v>97.436538311333265</v>
      </c>
      <c r="BZ91" s="3">
        <f>BZ64/BZ82*100</f>
        <v>98.040292744397973</v>
      </c>
      <c r="CB91" s="3">
        <f>CB64/CB82*100</f>
        <v>99.235589105289407</v>
      </c>
      <c r="CD91" s="3">
        <f>CD64/CD82*100</f>
        <v>110.09696646205856</v>
      </c>
      <c r="CF91" s="3">
        <f>CF64/CF82*100</f>
        <v>98.42040457343883</v>
      </c>
      <c r="CH91" s="3">
        <f>CH64/CH82*100</f>
        <v>96.839707272767896</v>
      </c>
      <c r="CJ91" s="3">
        <f>CJ64/CJ82*100</f>
        <v>90.679533976698821</v>
      </c>
      <c r="CL91" s="3">
        <f>CL64/CL82*100</f>
        <v>100.08519701810437</v>
      </c>
      <c r="CN91" s="3">
        <f>CN64/CN82*100</f>
        <v>104.38076120046019</v>
      </c>
    </row>
    <row r="92" spans="1:92" s="31" customFormat="1" x14ac:dyDescent="0.3">
      <c r="A92" s="11" t="s">
        <v>274</v>
      </c>
      <c r="B92" s="11"/>
      <c r="C92" s="31" t="s">
        <v>236</v>
      </c>
      <c r="D92" s="11" t="s">
        <v>273</v>
      </c>
      <c r="E92" s="11"/>
      <c r="F92" s="11" t="s">
        <v>273</v>
      </c>
      <c r="G92" s="11"/>
      <c r="H92" s="11">
        <f>H70/H82*100</f>
        <v>106.66045645086166</v>
      </c>
      <c r="I92" s="11"/>
      <c r="J92" s="90">
        <f>J70/J82*100</f>
        <v>61.547987616099078</v>
      </c>
      <c r="K92" s="11"/>
      <c r="L92" s="11">
        <f>L70/L82*100</f>
        <v>95.838381266919583</v>
      </c>
      <c r="M92" s="11"/>
      <c r="N92" s="11">
        <f>N70/N82*100</f>
        <v>106.39020138538467</v>
      </c>
      <c r="O92" s="11"/>
      <c r="P92" s="11">
        <f>P70/P82*100</f>
        <v>80.725386810430791</v>
      </c>
      <c r="Q92" s="11"/>
      <c r="R92" s="11" t="s">
        <v>273</v>
      </c>
      <c r="S92" s="11"/>
      <c r="T92" s="11">
        <f>T70/T82*100</f>
        <v>107.14948961948795</v>
      </c>
      <c r="U92" s="11"/>
      <c r="V92" s="11">
        <f>V70/V82*100</f>
        <v>110.75145182926325</v>
      </c>
      <c r="W92" s="11"/>
      <c r="X92" s="11" t="s">
        <v>273</v>
      </c>
      <c r="Y92" s="11"/>
      <c r="Z92" s="11">
        <f>Z70/Z82*100</f>
        <v>102.42434830657217</v>
      </c>
      <c r="AA92" s="11"/>
      <c r="AB92" s="11">
        <f>AB70/AB82*100</f>
        <v>98.479809865771202</v>
      </c>
      <c r="AC92" s="11"/>
      <c r="AD92" s="11">
        <f>AD70/AD82*100</f>
        <v>95.464278627169591</v>
      </c>
      <c r="AE92" s="11"/>
      <c r="AF92" s="11">
        <f>AF70/AF82*100</f>
        <v>99.120837685443192</v>
      </c>
      <c r="AG92" s="11"/>
      <c r="AH92" s="11">
        <f>AH70/AH82*100</f>
        <v>99.209222560975675</v>
      </c>
      <c r="AI92" s="11"/>
      <c r="AJ92" s="11">
        <f>AJ70/AJ82*100</f>
        <v>109.01710729991474</v>
      </c>
      <c r="AK92" s="11"/>
      <c r="AL92" s="11" t="s">
        <v>273</v>
      </c>
      <c r="AM92" s="11"/>
      <c r="AN92" s="11" t="s">
        <v>273</v>
      </c>
      <c r="AO92" s="11"/>
      <c r="AP92" s="11">
        <f>AP70/AP82*100</f>
        <v>112.73496153057991</v>
      </c>
      <c r="AQ92" s="11"/>
      <c r="AR92" s="11" t="s">
        <v>273</v>
      </c>
      <c r="AS92" s="11"/>
      <c r="AT92" s="11">
        <f>AT70/AT82*100</f>
        <v>104.35082232264736</v>
      </c>
      <c r="AU92" s="11"/>
      <c r="AV92" s="11">
        <f>AV70/AV82*100</f>
        <v>103.00575408843127</v>
      </c>
      <c r="AW92" s="11"/>
      <c r="AX92" s="11">
        <f>AX70/AX82*100</f>
        <v>100.43961411649769</v>
      </c>
      <c r="AY92" s="11"/>
      <c r="AZ92" s="11">
        <f>AZ70/AZ82*100</f>
        <v>101.20609685392567</v>
      </c>
      <c r="BA92" s="11"/>
      <c r="BB92" s="11">
        <f>BB70/BB82*100</f>
        <v>97.713128755211073</v>
      </c>
      <c r="BC92" s="11"/>
      <c r="BD92" s="11">
        <f>BD70/BD82*100</f>
        <v>99.301967408585028</v>
      </c>
      <c r="BE92" s="11"/>
      <c r="BF92" s="11">
        <f>BF70/BF82*100</f>
        <v>93.470043134094865</v>
      </c>
      <c r="BG92" s="11"/>
      <c r="BH92" s="11">
        <f>BH70/BH82*100</f>
        <v>106.44487900855397</v>
      </c>
      <c r="BI92" s="11"/>
      <c r="BJ92" s="11">
        <f>BJ70/BJ82*100</f>
        <v>99.11599648063158</v>
      </c>
      <c r="BK92" s="11"/>
      <c r="BL92" s="11">
        <f>BL70/BL82*100</f>
        <v>93.778042516322657</v>
      </c>
      <c r="BM92" s="11"/>
      <c r="BN92" s="11">
        <f>BN70/BN82*100</f>
        <v>98.572882913081799</v>
      </c>
      <c r="BO92" s="11"/>
      <c r="BP92" s="11">
        <f>BP70/BP82*100</f>
        <v>102.53168367500524</v>
      </c>
      <c r="BQ92" s="11"/>
      <c r="BR92" s="11">
        <f>BR70/BR82*100</f>
        <v>94.908352493714688</v>
      </c>
      <c r="BS92" s="11"/>
      <c r="BT92" s="11">
        <f>BT70/BT82*100</f>
        <v>91.658939885643647</v>
      </c>
      <c r="BU92" s="11"/>
      <c r="BV92" s="11">
        <f>BV70/BV82*100</f>
        <v>97.327718750717082</v>
      </c>
      <c r="BW92" s="11"/>
      <c r="BX92" s="11">
        <f>BX70/BX82*100</f>
        <v>99.609466531281711</v>
      </c>
      <c r="BY92" s="11"/>
      <c r="BZ92" s="11">
        <f>BZ70/BZ82*100</f>
        <v>115.61949690615059</v>
      </c>
      <c r="CA92" s="11"/>
      <c r="CB92" s="11">
        <f>CB70/CB82*100</f>
        <v>93.033364786208821</v>
      </c>
      <c r="CC92" s="11"/>
      <c r="CD92" s="11">
        <f>CD70/CD82*100</f>
        <v>112.7568721643982</v>
      </c>
      <c r="CE92" s="11"/>
      <c r="CF92" s="11">
        <f>CF70/CF82*100</f>
        <v>112.84960422163583</v>
      </c>
      <c r="CG92" s="11"/>
      <c r="CH92" s="11">
        <f>CH70/CH82*100</f>
        <v>107.08888276765704</v>
      </c>
      <c r="CI92" s="11"/>
      <c r="CJ92" s="11" t="e">
        <f>CJ70/CJ82*100</f>
        <v>#DIV/0!</v>
      </c>
      <c r="CK92" s="11"/>
      <c r="CL92" s="11">
        <f>CL70/CL82*100</f>
        <v>98.44164947897707</v>
      </c>
      <c r="CM92" s="11"/>
      <c r="CN92" s="11">
        <f>CN70/CN82*100</f>
        <v>109.43144319403085</v>
      </c>
    </row>
    <row r="93" spans="1:92" s="3" customFormat="1" x14ac:dyDescent="0.3">
      <c r="A93" t="s">
        <v>274</v>
      </c>
      <c r="C93" s="3" t="s">
        <v>248</v>
      </c>
      <c r="D93" s="3">
        <f>D77/D82*100</f>
        <v>99.647097709186156</v>
      </c>
      <c r="F93" s="3">
        <f>F77/F82*100</f>
        <v>118.28661010697157</v>
      </c>
      <c r="H93" s="3">
        <f>H77/H82*100</f>
        <v>113.92640894271075</v>
      </c>
      <c r="J93" s="3">
        <f>J77/J82*100</f>
        <v>75.40557275541795</v>
      </c>
      <c r="L93" s="3">
        <f>L77/L82*100</f>
        <v>92.374343389802007</v>
      </c>
      <c r="N93" s="3">
        <f>N77/N82*100</f>
        <v>99.52016147529703</v>
      </c>
      <c r="P93" s="3">
        <f>P77/P82*100</f>
        <v>110.97781332385439</v>
      </c>
      <c r="R93" s="3">
        <f>R77/R82*100</f>
        <v>106.93062950643383</v>
      </c>
      <c r="T93" s="3">
        <f>T77/T82*100</f>
        <v>105.2382843017969</v>
      </c>
      <c r="V93" s="3">
        <f>V77/V82*100</f>
        <v>107.77280642554223</v>
      </c>
      <c r="X93" s="3">
        <f>X77/X82*100</f>
        <v>105.87991391395344</v>
      </c>
      <c r="Z93" s="3">
        <f>Z77/Z82*100</f>
        <v>95.313982968211633</v>
      </c>
      <c r="AB93" s="3">
        <f>AB77/AB82*100</f>
        <v>99.704194301554395</v>
      </c>
      <c r="AD93" s="3">
        <f>AD77/AD82*100</f>
        <v>97.129091655860222</v>
      </c>
      <c r="AF93" s="3">
        <f>AF77/AF82*100</f>
        <v>95.658580771547804</v>
      </c>
      <c r="AH93" s="3">
        <f>AH77/AH82*100</f>
        <v>100.65421747967484</v>
      </c>
      <c r="AJ93" s="3">
        <f>AJ77/AJ82*100</f>
        <v>104.57641045210171</v>
      </c>
      <c r="AL93" s="3">
        <f>AL77/AL82*100</f>
        <v>147.98397408575582</v>
      </c>
      <c r="AN93" s="3">
        <f>AN77/AN82*100</f>
        <v>123.57180260828351</v>
      </c>
      <c r="AP93" s="3">
        <f>AP77/AP82*100</f>
        <v>106.36561783937854</v>
      </c>
      <c r="AR93" s="3">
        <f>AR77/AR82*100</f>
        <v>89.461750137589377</v>
      </c>
      <c r="AT93" s="3">
        <f>AT77/AT82*100</f>
        <v>100.79952820811855</v>
      </c>
      <c r="AV93" s="3">
        <f>AV77/AV82*100</f>
        <v>105.20896426408237</v>
      </c>
      <c r="AX93" s="3">
        <f>AX77/AX82*100</f>
        <v>102.25098709651152</v>
      </c>
      <c r="AZ93" s="3">
        <f>AZ77/AZ82*100</f>
        <v>103.77467883189402</v>
      </c>
      <c r="BB93" s="3">
        <f>BB77/BB82*100</f>
        <v>99.475614271892283</v>
      </c>
      <c r="BD93" s="3">
        <f>BD77/BD82*100</f>
        <v>101.61632220455748</v>
      </c>
      <c r="BF93" s="3">
        <f>BF77/BF82*100</f>
        <v>102.6283357823387</v>
      </c>
      <c r="BH93" s="3">
        <f>BH77/BH82*100</f>
        <v>105.63906917967361</v>
      </c>
      <c r="BJ93" s="3">
        <f>BJ77/BJ82*100</f>
        <v>94.038475257413296</v>
      </c>
      <c r="BL93" s="3">
        <f>BL77/BL82*100</f>
        <v>95.33681963053499</v>
      </c>
      <c r="BN93" s="3">
        <f>BN77/BN82*100</f>
        <v>103.29372912709348</v>
      </c>
      <c r="BP93" s="3">
        <f>BP77/BP82*100</f>
        <v>96.739817574279769</v>
      </c>
      <c r="BR93" s="3">
        <f>BR77/BR82*100</f>
        <v>101.85014074822185</v>
      </c>
      <c r="BT93" s="3">
        <f>BT77/BT82*100</f>
        <v>98.881162107865862</v>
      </c>
      <c r="BV93" s="3">
        <f>BV77/BV82*100</f>
        <v>105.48683938775036</v>
      </c>
      <c r="BX93" s="3">
        <f>BX77/BX82*100</f>
        <v>103.56947590408497</v>
      </c>
      <c r="BZ93" s="3">
        <f>BZ77/BZ82*100</f>
        <v>86.194807502786915</v>
      </c>
      <c r="CB93" s="3">
        <f>CB77/CB82*100</f>
        <v>95.652081720931747</v>
      </c>
      <c r="CD93" s="3">
        <f>CD77/CD82*100</f>
        <v>108.70918957388136</v>
      </c>
      <c r="CF93" s="3">
        <f>CF77/CF82*100</f>
        <v>83.51099384344765</v>
      </c>
      <c r="CH93" s="3">
        <f>CH77/CH82*100</f>
        <v>94.30402834957529</v>
      </c>
      <c r="CJ93" s="3">
        <f>CJ77/CJ82*100</f>
        <v>107.58037901895095</v>
      </c>
      <c r="CL93" s="3">
        <f>CL77/CL82*100</f>
        <v>103.33805152262705</v>
      </c>
      <c r="CN93" s="3">
        <f>CN77/CN82*100</f>
        <v>110.63398652583336</v>
      </c>
    </row>
    <row r="94" spans="1:92" s="3" customFormat="1" x14ac:dyDescent="0.3"/>
    <row r="95" spans="1:92" s="3" customFormat="1" x14ac:dyDescent="0.3"/>
    <row r="96" spans="1:92" s="3" customFormat="1" x14ac:dyDescent="0.3"/>
    <row r="97" s="3" customFormat="1" x14ac:dyDescent="0.3"/>
    <row r="98" s="3" customFormat="1" x14ac:dyDescent="0.3"/>
    <row r="99" s="3" customFormat="1" x14ac:dyDescent="0.3"/>
    <row r="100" s="3" customFormat="1" x14ac:dyDescent="0.3"/>
    <row r="101" s="3" customFormat="1" x14ac:dyDescent="0.3"/>
    <row r="102" s="3" customFormat="1" x14ac:dyDescent="0.3"/>
    <row r="103" s="3" customFormat="1" x14ac:dyDescent="0.3"/>
    <row r="104" s="3" customFormat="1" x14ac:dyDescent="0.3"/>
    <row r="105" s="3" customFormat="1" x14ac:dyDescent="0.3"/>
    <row r="106" s="3" customFormat="1" x14ac:dyDescent="0.3"/>
    <row r="107" s="3" customFormat="1" x14ac:dyDescent="0.3"/>
    <row r="108" s="3" customFormat="1" x14ac:dyDescent="0.3"/>
    <row r="109" s="3" customFormat="1" x14ac:dyDescent="0.3"/>
    <row r="110" s="3" customFormat="1" x14ac:dyDescent="0.3"/>
    <row r="111" s="3" customFormat="1" x14ac:dyDescent="0.3"/>
    <row r="112" s="3" customFormat="1" x14ac:dyDescent="0.3"/>
    <row r="113" s="3" customFormat="1" x14ac:dyDescent="0.3"/>
    <row r="114" s="3" customFormat="1" x14ac:dyDescent="0.3"/>
    <row r="115" s="3" customFormat="1" x14ac:dyDescent="0.3"/>
    <row r="116" s="3" customFormat="1" x14ac:dyDescent="0.3"/>
    <row r="117" s="3" customFormat="1" x14ac:dyDescent="0.3"/>
    <row r="118" s="3" customFormat="1" x14ac:dyDescent="0.3"/>
    <row r="119" s="3" customFormat="1" x14ac:dyDescent="0.3"/>
    <row r="120" s="3" customFormat="1" x14ac:dyDescent="0.3"/>
    <row r="121" s="3" customFormat="1" x14ac:dyDescent="0.3"/>
    <row r="122" s="3" customFormat="1" x14ac:dyDescent="0.3"/>
    <row r="123" s="3" customFormat="1" x14ac:dyDescent="0.3"/>
    <row r="124" s="3" customFormat="1" x14ac:dyDescent="0.3"/>
    <row r="125" s="3" customFormat="1" x14ac:dyDescent="0.3"/>
    <row r="126" s="3" customFormat="1" x14ac:dyDescent="0.3"/>
    <row r="127" s="3" customFormat="1" x14ac:dyDescent="0.3"/>
    <row r="128" s="3" customFormat="1" x14ac:dyDescent="0.3"/>
    <row r="129" s="3" customFormat="1" x14ac:dyDescent="0.3"/>
    <row r="130" s="3" customFormat="1" x14ac:dyDescent="0.3"/>
    <row r="131" s="3" customFormat="1" x14ac:dyDescent="0.3"/>
    <row r="132" s="3" customFormat="1" x14ac:dyDescent="0.3"/>
    <row r="133" s="3" customFormat="1" x14ac:dyDescent="0.3"/>
    <row r="134" s="3" customFormat="1" x14ac:dyDescent="0.3"/>
    <row r="135" s="3" customFormat="1" x14ac:dyDescent="0.3"/>
    <row r="136" s="3" customFormat="1" x14ac:dyDescent="0.3"/>
    <row r="137" s="3" customFormat="1" x14ac:dyDescent="0.3"/>
    <row r="138" s="3" customFormat="1" x14ac:dyDescent="0.3"/>
    <row r="139" s="3" customFormat="1" x14ac:dyDescent="0.3"/>
    <row r="140" s="3" customFormat="1" x14ac:dyDescent="0.3"/>
    <row r="141" s="3" customFormat="1" x14ac:dyDescent="0.3"/>
    <row r="142" s="3" customFormat="1" x14ac:dyDescent="0.3"/>
    <row r="143" s="3" customFormat="1" x14ac:dyDescent="0.3"/>
    <row r="144" s="3" customFormat="1" x14ac:dyDescent="0.3"/>
    <row r="145" s="3" customFormat="1" x14ac:dyDescent="0.3"/>
    <row r="146" s="3" customFormat="1" x14ac:dyDescent="0.3"/>
    <row r="147" s="3" customFormat="1" x14ac:dyDescent="0.3"/>
    <row r="148" s="3" customFormat="1" x14ac:dyDescent="0.3"/>
    <row r="149" s="3" customFormat="1" x14ac:dyDescent="0.3"/>
    <row r="150" s="3" customFormat="1" x14ac:dyDescent="0.3"/>
    <row r="151" s="3" customFormat="1" x14ac:dyDescent="0.3"/>
    <row r="152" s="3" customFormat="1" x14ac:dyDescent="0.3"/>
    <row r="153" s="3" customFormat="1" x14ac:dyDescent="0.3"/>
    <row r="154" s="3" customFormat="1" x14ac:dyDescent="0.3"/>
    <row r="155" s="3" customFormat="1" x14ac:dyDescent="0.3"/>
    <row r="156" s="3" customFormat="1" x14ac:dyDescent="0.3"/>
    <row r="157" s="3" customFormat="1" x14ac:dyDescent="0.3"/>
    <row r="158" s="3" customFormat="1" x14ac:dyDescent="0.3"/>
    <row r="159" s="3" customFormat="1" x14ac:dyDescent="0.3"/>
    <row r="160" s="3" customFormat="1" x14ac:dyDescent="0.3"/>
    <row r="161" s="3" customFormat="1" x14ac:dyDescent="0.3"/>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CA14CE-8C7D-4219-85C2-27E7E0439B21}">
  <dimension ref="A1:N31"/>
  <sheetViews>
    <sheetView zoomScale="80" zoomScaleNormal="80" workbookViewId="0">
      <selection activeCell="B8" sqref="B8"/>
    </sheetView>
  </sheetViews>
  <sheetFormatPr defaultRowHeight="14.4" x14ac:dyDescent="0.3"/>
  <cols>
    <col min="1" max="1" width="28.77734375" customWidth="1"/>
    <col min="2" max="2" width="25.6640625" customWidth="1"/>
    <col min="3" max="3" width="24.44140625" customWidth="1"/>
    <col min="4" max="4" width="27.109375" customWidth="1"/>
    <col min="5" max="5" width="36.21875" customWidth="1"/>
    <col min="6" max="6" width="22.109375" customWidth="1"/>
    <col min="7" max="7" width="26.88671875" customWidth="1"/>
    <col min="8" max="8" width="24.77734375" customWidth="1"/>
    <col min="10" max="10" width="25.6640625" customWidth="1"/>
    <col min="11" max="12" width="15" bestFit="1" customWidth="1"/>
    <col min="13" max="13" width="14.6640625" bestFit="1" customWidth="1"/>
    <col min="14" max="14" width="18" bestFit="1" customWidth="1"/>
  </cols>
  <sheetData>
    <row r="1" spans="1:8" s="39" customFormat="1" x14ac:dyDescent="0.3">
      <c r="B1" s="39" t="s">
        <v>333</v>
      </c>
      <c r="C1" s="39" t="s">
        <v>334</v>
      </c>
      <c r="D1" s="39" t="s">
        <v>335</v>
      </c>
      <c r="E1" s="39" t="s">
        <v>302</v>
      </c>
      <c r="F1" s="39" t="s">
        <v>303</v>
      </c>
      <c r="G1" s="39" t="s">
        <v>300</v>
      </c>
      <c r="H1" s="39" t="s">
        <v>301</v>
      </c>
    </row>
    <row r="2" spans="1:8" s="11" customFormat="1" x14ac:dyDescent="0.3">
      <c r="A2" s="41" t="s">
        <v>633</v>
      </c>
      <c r="B2" s="41" t="s">
        <v>336</v>
      </c>
      <c r="C2" s="41">
        <v>12.913</v>
      </c>
      <c r="D2" s="41" t="s">
        <v>337</v>
      </c>
      <c r="E2" s="41">
        <v>0.45300000000000001</v>
      </c>
      <c r="F2" s="41">
        <v>3.2000000000000001E-2</v>
      </c>
      <c r="G2" s="41">
        <v>0.36199999999999999</v>
      </c>
      <c r="H2" s="41">
        <v>1.6E-2</v>
      </c>
    </row>
    <row r="3" spans="1:8" s="25" customFormat="1" x14ac:dyDescent="0.3">
      <c r="A3" s="41" t="s">
        <v>633</v>
      </c>
      <c r="B3" s="41" t="s">
        <v>336</v>
      </c>
      <c r="C3" s="41">
        <v>10.377000000000001</v>
      </c>
      <c r="D3" s="41" t="s">
        <v>338</v>
      </c>
      <c r="E3" s="41">
        <v>0.14499999999999999</v>
      </c>
      <c r="F3" s="41">
        <v>2.3E-2</v>
      </c>
      <c r="G3" s="41">
        <v>0.54900000000000004</v>
      </c>
      <c r="H3" s="41">
        <v>1.7999999999999999E-2</v>
      </c>
    </row>
    <row r="4" spans="1:8" s="23" customFormat="1" x14ac:dyDescent="0.3">
      <c r="A4" s="41" t="s">
        <v>633</v>
      </c>
      <c r="B4" s="41" t="s">
        <v>336</v>
      </c>
      <c r="C4" s="41">
        <v>13.103</v>
      </c>
      <c r="D4" s="41" t="s">
        <v>339</v>
      </c>
      <c r="E4" s="41">
        <v>0.37</v>
      </c>
      <c r="F4" s="41">
        <v>2.7E-2</v>
      </c>
      <c r="G4" s="41">
        <v>0.1434</v>
      </c>
      <c r="H4" s="41">
        <v>9.7999999999999997E-3</v>
      </c>
    </row>
    <row r="5" spans="1:8" s="24" customFormat="1" x14ac:dyDescent="0.3">
      <c r="A5" s="41" t="s">
        <v>633</v>
      </c>
      <c r="B5" s="41" t="s">
        <v>336</v>
      </c>
      <c r="C5" s="41">
        <v>13.21</v>
      </c>
      <c r="D5" s="41" t="s">
        <v>340</v>
      </c>
      <c r="E5" s="41">
        <v>0.29499999999999998</v>
      </c>
      <c r="F5" s="41">
        <v>2.3E-2</v>
      </c>
      <c r="G5" s="41">
        <v>0.16400000000000001</v>
      </c>
      <c r="H5" s="41">
        <v>0.01</v>
      </c>
    </row>
    <row r="6" spans="1:8" s="11" customFormat="1" x14ac:dyDescent="0.3">
      <c r="A6" s="41" t="s">
        <v>341</v>
      </c>
      <c r="B6" s="41" t="s">
        <v>132</v>
      </c>
      <c r="C6" s="41">
        <v>12.933</v>
      </c>
      <c r="D6" s="41" t="s">
        <v>337</v>
      </c>
      <c r="E6" s="41">
        <v>0.39</v>
      </c>
      <c r="F6" s="41">
        <v>2.7E-2</v>
      </c>
      <c r="G6" s="41">
        <v>0.29099999999999998</v>
      </c>
      <c r="H6" s="41">
        <v>1.2E-2</v>
      </c>
    </row>
    <row r="7" spans="1:8" s="25" customFormat="1" x14ac:dyDescent="0.3">
      <c r="A7" s="41" t="s">
        <v>341</v>
      </c>
      <c r="B7" s="41" t="s">
        <v>132</v>
      </c>
      <c r="C7" s="41">
        <v>10.534000000000001</v>
      </c>
      <c r="D7" s="41" t="s">
        <v>338</v>
      </c>
      <c r="E7" s="41">
        <v>0.13600000000000001</v>
      </c>
      <c r="F7" s="41">
        <v>1.7999999999999999E-2</v>
      </c>
      <c r="G7" s="41">
        <v>0.505</v>
      </c>
      <c r="H7" s="41">
        <v>1.6E-2</v>
      </c>
    </row>
    <row r="8" spans="1:8" s="23" customFormat="1" x14ac:dyDescent="0.3">
      <c r="A8" s="41" t="s">
        <v>341</v>
      </c>
      <c r="B8" s="41" t="s">
        <v>132</v>
      </c>
      <c r="C8" s="41">
        <v>12.108000000000001</v>
      </c>
      <c r="D8" s="41" t="s">
        <v>339</v>
      </c>
      <c r="E8" s="41">
        <v>0.35599999999999998</v>
      </c>
      <c r="F8" s="41">
        <v>2.5999999999999999E-2</v>
      </c>
      <c r="G8" s="41">
        <v>9.0200000000000002E-2</v>
      </c>
      <c r="H8" s="41">
        <v>6.3E-3</v>
      </c>
    </row>
    <row r="9" spans="1:8" s="24" customFormat="1" x14ac:dyDescent="0.3">
      <c r="A9" s="41" t="s">
        <v>341</v>
      </c>
      <c r="B9" s="41" t="s">
        <v>132</v>
      </c>
      <c r="C9" s="41">
        <v>9.4182000000000006</v>
      </c>
      <c r="D9" s="41" t="s">
        <v>340</v>
      </c>
      <c r="E9" s="41">
        <v>0.28499999999999998</v>
      </c>
      <c r="F9" s="41">
        <v>2.5999999999999999E-2</v>
      </c>
      <c r="G9" s="41">
        <v>0.1115</v>
      </c>
      <c r="H9" s="41">
        <v>9.4999999999999998E-3</v>
      </c>
    </row>
    <row r="10" spans="1:8" s="11" customFormat="1" x14ac:dyDescent="0.3">
      <c r="A10" s="41" t="s">
        <v>342</v>
      </c>
      <c r="B10" s="41" t="s">
        <v>137</v>
      </c>
      <c r="C10" s="41">
        <v>11.343999999999999</v>
      </c>
      <c r="D10" s="41" t="s">
        <v>337</v>
      </c>
      <c r="E10" s="41">
        <v>0.42299999999999999</v>
      </c>
      <c r="F10" s="41">
        <v>2.8000000000000001E-2</v>
      </c>
      <c r="G10" s="41">
        <v>0.27300000000000002</v>
      </c>
      <c r="H10" s="41">
        <v>1.0999999999999999E-2</v>
      </c>
    </row>
    <row r="11" spans="1:8" s="25" customFormat="1" x14ac:dyDescent="0.3">
      <c r="A11" s="41" t="s">
        <v>342</v>
      </c>
      <c r="B11" s="41" t="s">
        <v>137</v>
      </c>
      <c r="C11" s="41">
        <v>13.005000000000001</v>
      </c>
      <c r="D11" s="41" t="s">
        <v>338</v>
      </c>
      <c r="E11" s="41">
        <v>0.107</v>
      </c>
      <c r="F11" s="41">
        <v>1.4999999999999999E-2</v>
      </c>
      <c r="G11" s="41">
        <v>0.498</v>
      </c>
      <c r="H11" s="41">
        <v>1.4E-2</v>
      </c>
    </row>
    <row r="12" spans="1:8" s="23" customFormat="1" x14ac:dyDescent="0.3">
      <c r="A12" s="41" t="s">
        <v>342</v>
      </c>
      <c r="B12" s="41" t="s">
        <v>137</v>
      </c>
      <c r="C12" s="41">
        <v>13.037000000000001</v>
      </c>
      <c r="D12" s="41" t="s">
        <v>339</v>
      </c>
      <c r="E12" s="41">
        <v>0.35399999999999998</v>
      </c>
      <c r="F12" s="41">
        <v>2.3E-2</v>
      </c>
      <c r="G12" s="41">
        <v>8.2299999999999998E-2</v>
      </c>
      <c r="H12" s="41">
        <v>6.1999999999999998E-3</v>
      </c>
    </row>
    <row r="13" spans="1:8" s="24" customFormat="1" x14ac:dyDescent="0.3">
      <c r="A13" s="41" t="s">
        <v>342</v>
      </c>
      <c r="B13" s="41" t="s">
        <v>137</v>
      </c>
      <c r="C13" s="41">
        <v>13.156000000000001</v>
      </c>
      <c r="D13" s="41" t="s">
        <v>340</v>
      </c>
      <c r="E13" s="41">
        <v>0.27400000000000002</v>
      </c>
      <c r="F13" s="41">
        <v>2.3E-2</v>
      </c>
      <c r="G13" s="41">
        <v>0.1076</v>
      </c>
      <c r="H13" s="41">
        <v>6.4000000000000003E-3</v>
      </c>
    </row>
    <row r="14" spans="1:8" s="11" customFormat="1" x14ac:dyDescent="0.3">
      <c r="A14" s="41" t="s">
        <v>632</v>
      </c>
      <c r="B14" s="41" t="s">
        <v>343</v>
      </c>
      <c r="C14" s="41">
        <v>6.77</v>
      </c>
      <c r="D14" s="41" t="s">
        <v>344</v>
      </c>
      <c r="E14" s="41">
        <v>0.4</v>
      </c>
      <c r="F14" s="41">
        <v>2.5999999999999999E-2</v>
      </c>
      <c r="G14" s="41">
        <v>0.26600000000000001</v>
      </c>
      <c r="H14" s="41">
        <v>1.4E-2</v>
      </c>
    </row>
    <row r="15" spans="1:8" s="25" customFormat="1" x14ac:dyDescent="0.3">
      <c r="A15" s="41" t="s">
        <v>345</v>
      </c>
      <c r="B15" s="41" t="s">
        <v>343</v>
      </c>
      <c r="C15" s="41">
        <v>5.6604999999999999</v>
      </c>
      <c r="D15" s="41" t="s">
        <v>346</v>
      </c>
      <c r="E15" s="41">
        <v>0.13200000000000001</v>
      </c>
      <c r="F15" s="41">
        <v>0.02</v>
      </c>
      <c r="G15" s="41">
        <v>0.48699999999999999</v>
      </c>
      <c r="H15" s="41">
        <v>2.1000000000000001E-2</v>
      </c>
    </row>
    <row r="16" spans="1:8" s="23" customFormat="1" x14ac:dyDescent="0.3">
      <c r="A16" s="41" t="s">
        <v>345</v>
      </c>
      <c r="B16" s="41" t="s">
        <v>343</v>
      </c>
      <c r="C16" s="41">
        <v>5.7096999999999998</v>
      </c>
      <c r="D16" s="41" t="s">
        <v>347</v>
      </c>
      <c r="E16" s="41">
        <v>0.34300000000000003</v>
      </c>
      <c r="F16" s="41">
        <v>3.1E-2</v>
      </c>
      <c r="G16" s="41">
        <v>6.5600000000000006E-2</v>
      </c>
      <c r="H16" s="41">
        <v>8.0999999999999996E-3</v>
      </c>
    </row>
    <row r="17" spans="1:14" s="24" customFormat="1" x14ac:dyDescent="0.3">
      <c r="A17" s="41" t="s">
        <v>345</v>
      </c>
      <c r="B17" s="41" t="s">
        <v>343</v>
      </c>
      <c r="C17" s="41">
        <v>7.0320999999999998</v>
      </c>
      <c r="D17" s="41" t="s">
        <v>348</v>
      </c>
      <c r="E17" s="41">
        <v>0.313</v>
      </c>
      <c r="F17" s="41">
        <v>2.7E-2</v>
      </c>
      <c r="G17" s="41">
        <v>9.5799999999999996E-2</v>
      </c>
      <c r="H17" s="41">
        <v>7.6E-3</v>
      </c>
    </row>
    <row r="18" spans="1:14" s="11" customFormat="1" x14ac:dyDescent="0.3">
      <c r="A18" s="41" t="s">
        <v>345</v>
      </c>
      <c r="B18" s="41" t="s">
        <v>349</v>
      </c>
      <c r="C18" s="41">
        <v>6.6656000000000004</v>
      </c>
      <c r="D18" s="41" t="s">
        <v>350</v>
      </c>
      <c r="E18" s="41">
        <v>0.42499999999999999</v>
      </c>
      <c r="F18" s="41">
        <v>2.9000000000000001E-2</v>
      </c>
      <c r="G18" s="41">
        <v>0.27300000000000002</v>
      </c>
      <c r="H18" s="41">
        <v>1.2999999999999999E-2</v>
      </c>
    </row>
    <row r="19" spans="1:14" s="25" customFormat="1" x14ac:dyDescent="0.3">
      <c r="A19" s="41" t="s">
        <v>345</v>
      </c>
      <c r="B19" s="41" t="s">
        <v>349</v>
      </c>
      <c r="C19" s="41">
        <v>6.5664999999999996</v>
      </c>
      <c r="D19" s="41" t="s">
        <v>351</v>
      </c>
      <c r="E19" s="41">
        <v>0.128</v>
      </c>
      <c r="F19" s="41">
        <v>1.7999999999999999E-2</v>
      </c>
      <c r="G19" s="41">
        <v>0.47599999999999998</v>
      </c>
      <c r="H19" s="41">
        <v>2.1999999999999999E-2</v>
      </c>
    </row>
    <row r="20" spans="1:14" s="23" customFormat="1" x14ac:dyDescent="0.3">
      <c r="A20" s="41" t="s">
        <v>345</v>
      </c>
      <c r="B20" s="41" t="s">
        <v>349</v>
      </c>
      <c r="C20" s="41">
        <v>5.4288999999999996</v>
      </c>
      <c r="D20" s="41" t="s">
        <v>352</v>
      </c>
      <c r="E20" s="41">
        <v>0.32</v>
      </c>
      <c r="F20" s="41">
        <v>3.5000000000000003E-2</v>
      </c>
      <c r="G20" s="41">
        <v>6.93E-2</v>
      </c>
      <c r="H20" s="41">
        <v>7.9000000000000008E-3</v>
      </c>
    </row>
    <row r="21" spans="1:14" s="24" customFormat="1" x14ac:dyDescent="0.3">
      <c r="A21" s="41" t="s">
        <v>345</v>
      </c>
      <c r="B21" s="41" t="s">
        <v>349</v>
      </c>
      <c r="C21" s="41">
        <v>3.8089</v>
      </c>
      <c r="D21" s="41" t="s">
        <v>353</v>
      </c>
      <c r="E21" s="41">
        <v>0.311</v>
      </c>
      <c r="F21" s="41">
        <v>3.2000000000000001E-2</v>
      </c>
      <c r="G21" s="41">
        <v>0.111</v>
      </c>
      <c r="H21" s="41">
        <v>0.01</v>
      </c>
    </row>
    <row r="23" spans="1:14" s="32" customFormat="1" x14ac:dyDescent="0.3"/>
    <row r="24" spans="1:14" s="33" customFormat="1" x14ac:dyDescent="0.3">
      <c r="C24" s="53" t="s">
        <v>354</v>
      </c>
      <c r="D24" s="108" t="s">
        <v>355</v>
      </c>
      <c r="E24" s="108" t="s">
        <v>356</v>
      </c>
      <c r="F24" s="108" t="s">
        <v>357</v>
      </c>
      <c r="G24" s="108" t="s">
        <v>358</v>
      </c>
      <c r="H24" s="108"/>
      <c r="I24" s="108"/>
      <c r="J24" s="108"/>
      <c r="K24" s="108" t="s">
        <v>355</v>
      </c>
      <c r="L24" s="108" t="s">
        <v>356</v>
      </c>
      <c r="M24" s="108" t="s">
        <v>357</v>
      </c>
      <c r="N24" s="108" t="s">
        <v>358</v>
      </c>
    </row>
    <row r="25" spans="1:14" s="40" customFormat="1" ht="15.6" x14ac:dyDescent="0.3">
      <c r="C25" s="106" t="s">
        <v>359</v>
      </c>
      <c r="D25" s="98">
        <v>0.41799999999999998</v>
      </c>
      <c r="E25" s="98">
        <v>0.125</v>
      </c>
      <c r="F25" s="98">
        <v>0.35499999999999998</v>
      </c>
      <c r="G25" s="98">
        <v>0.28199999999999997</v>
      </c>
      <c r="H25" s="98"/>
      <c r="I25" s="106"/>
      <c r="J25" s="106" t="s">
        <v>360</v>
      </c>
      <c r="K25" s="98">
        <v>0.27300000000000002</v>
      </c>
      <c r="L25" s="98">
        <v>0.49299999999999999</v>
      </c>
      <c r="M25" s="99">
        <v>9.7000000000000003E-2</v>
      </c>
      <c r="N25" s="98">
        <v>0.108</v>
      </c>
    </row>
    <row r="26" spans="1:14" s="100" customFormat="1" ht="24" x14ac:dyDescent="0.25">
      <c r="D26" s="101" t="s">
        <v>568</v>
      </c>
      <c r="E26" s="101" t="s">
        <v>568</v>
      </c>
      <c r="F26" s="101" t="s">
        <v>568</v>
      </c>
      <c r="G26" s="101" t="s">
        <v>568</v>
      </c>
      <c r="H26" s="102"/>
      <c r="K26" s="101" t="s">
        <v>568</v>
      </c>
      <c r="L26" s="101" t="s">
        <v>568</v>
      </c>
      <c r="M26" s="101" t="s">
        <v>568</v>
      </c>
      <c r="N26" s="101" t="s">
        <v>568</v>
      </c>
    </row>
    <row r="27" spans="1:14" s="11" customFormat="1" x14ac:dyDescent="0.3">
      <c r="C27" s="41" t="s">
        <v>361</v>
      </c>
      <c r="D27" s="107">
        <f>100*E2/D25</f>
        <v>108.3732057416268</v>
      </c>
      <c r="E27" s="107">
        <f>100*$E3/E25</f>
        <v>115.99999999999999</v>
      </c>
      <c r="F27" s="103">
        <f>100*$E4/F25</f>
        <v>104.22535211267606</v>
      </c>
      <c r="G27" s="103">
        <f>100*$E5/G25</f>
        <v>104.60992907801419</v>
      </c>
      <c r="H27" s="107"/>
      <c r="I27" s="107"/>
      <c r="J27" s="107" t="s">
        <v>361</v>
      </c>
      <c r="K27" s="107">
        <f>100*G2/K25</f>
        <v>132.60073260073258</v>
      </c>
      <c r="L27" s="107">
        <f>100*$G3/L25</f>
        <v>111.35902636916838</v>
      </c>
      <c r="M27" s="103">
        <f>100*$G4/M25</f>
        <v>147.83505154639175</v>
      </c>
      <c r="N27" s="103">
        <f>100*$G5/N25</f>
        <v>151.85185185185188</v>
      </c>
    </row>
    <row r="28" spans="1:14" s="11" customFormat="1" ht="15.6" x14ac:dyDescent="0.3">
      <c r="C28" s="41" t="s">
        <v>362</v>
      </c>
      <c r="D28" s="104">
        <f>100*E6/D25</f>
        <v>93.301435406698573</v>
      </c>
      <c r="E28" s="104">
        <f>100*$E7/E25</f>
        <v>108.80000000000001</v>
      </c>
      <c r="F28" s="105">
        <f>100*$E8/F25</f>
        <v>100.28169014084509</v>
      </c>
      <c r="G28" s="105">
        <f>100*$E9/G25</f>
        <v>101.06382978723404</v>
      </c>
      <c r="H28" s="107"/>
      <c r="I28" s="107"/>
      <c r="J28" s="107" t="s">
        <v>362</v>
      </c>
      <c r="K28" s="104">
        <f>100*G6/K25</f>
        <v>106.59340659340658</v>
      </c>
      <c r="L28" s="104">
        <f>100*$G7/L25</f>
        <v>102.43407707910751</v>
      </c>
      <c r="M28" s="105">
        <f>100*$G8/M25</f>
        <v>92.989690721649481</v>
      </c>
      <c r="N28" s="105">
        <f>100*$G9/N25</f>
        <v>103.24074074074075</v>
      </c>
    </row>
    <row r="29" spans="1:14" s="11" customFormat="1" x14ac:dyDescent="0.3">
      <c r="C29" s="41" t="s">
        <v>363</v>
      </c>
      <c r="D29" s="107">
        <f>100*E10/D25</f>
        <v>101.19617224880382</v>
      </c>
      <c r="E29" s="107">
        <f>100*$E11/E25</f>
        <v>85.6</v>
      </c>
      <c r="F29" s="103">
        <f>100*$E12/F25</f>
        <v>99.718309859154928</v>
      </c>
      <c r="G29" s="103">
        <f>100*$E13/G25</f>
        <v>97.163120567375898</v>
      </c>
      <c r="H29" s="107"/>
      <c r="I29" s="107"/>
      <c r="J29" s="107" t="s">
        <v>363</v>
      </c>
      <c r="K29" s="107">
        <f>100*G10/K25</f>
        <v>100</v>
      </c>
      <c r="L29" s="107">
        <f>100*$G11/L25</f>
        <v>101.01419878296146</v>
      </c>
      <c r="M29" s="103">
        <f>100*$G12/M25</f>
        <v>84.845360824742272</v>
      </c>
      <c r="N29" s="103">
        <f>100*$G13/N25</f>
        <v>99.629629629629633</v>
      </c>
    </row>
    <row r="30" spans="1:14" s="11" customFormat="1" x14ac:dyDescent="0.3">
      <c r="C30" s="41" t="s">
        <v>364</v>
      </c>
      <c r="D30" s="107">
        <f>100*E14/D25</f>
        <v>95.693779904306226</v>
      </c>
      <c r="E30" s="107">
        <f>100*$E15/E25</f>
        <v>105.60000000000001</v>
      </c>
      <c r="F30" s="103">
        <f>100*$E16/F25</f>
        <v>96.619718309859167</v>
      </c>
      <c r="G30" s="103">
        <f>100*$E17/G25</f>
        <v>110.99290780141845</v>
      </c>
      <c r="H30" s="107"/>
      <c r="I30" s="107"/>
      <c r="J30" s="107" t="s">
        <v>364</v>
      </c>
      <c r="K30" s="107">
        <f>100*G14/K25</f>
        <v>97.435897435897431</v>
      </c>
      <c r="L30" s="107">
        <f>100*$G15/L25</f>
        <v>98.782961460446245</v>
      </c>
      <c r="M30" s="103">
        <f>100*$G16/M25</f>
        <v>67.628865979381445</v>
      </c>
      <c r="N30" s="103">
        <f>100*$G17/N25</f>
        <v>88.703703703703709</v>
      </c>
    </row>
    <row r="31" spans="1:14" s="11" customFormat="1" x14ac:dyDescent="0.3">
      <c r="C31" s="41" t="s">
        <v>365</v>
      </c>
      <c r="D31" s="107">
        <f>100*E18/D25</f>
        <v>101.67464114832536</v>
      </c>
      <c r="E31" s="107">
        <f>100*$E19/E25</f>
        <v>102.4</v>
      </c>
      <c r="F31" s="103">
        <f>100*$E20/F25</f>
        <v>90.140845070422543</v>
      </c>
      <c r="G31" s="103">
        <f>100*$E21/G25</f>
        <v>110.28368794326242</v>
      </c>
      <c r="H31" s="107"/>
      <c r="I31" s="107"/>
      <c r="J31" s="107" t="s">
        <v>365</v>
      </c>
      <c r="K31" s="107">
        <f>100*G18/K25</f>
        <v>100</v>
      </c>
      <c r="L31" s="107">
        <f>100*$G19/L25</f>
        <v>96.551724137931018</v>
      </c>
      <c r="M31" s="103">
        <f>100*$G20/M25</f>
        <v>71.44329896907216</v>
      </c>
      <c r="N31" s="103">
        <f>100*$G21/N25</f>
        <v>102.77777777777777</v>
      </c>
    </row>
  </sheetData>
  <phoneticPr fontId="36"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22AA9D-C55E-4043-AB83-10E211B66FA4}">
  <dimension ref="A1:BW20"/>
  <sheetViews>
    <sheetView topLeftCell="BC1" workbookViewId="0">
      <selection activeCell="BL27" sqref="BL27"/>
    </sheetView>
  </sheetViews>
  <sheetFormatPr defaultRowHeight="14.4" x14ac:dyDescent="0.3"/>
  <cols>
    <col min="1" max="1" width="13.44140625" style="11" customWidth="1"/>
    <col min="2" max="2" width="25.88671875" style="11" customWidth="1"/>
    <col min="3" max="72" width="8.88671875" style="11"/>
    <col min="73" max="73" width="13.88671875" style="11" customWidth="1"/>
    <col min="74" max="74" width="21.88671875" style="11" customWidth="1"/>
    <col min="75" max="16384" width="8.88671875" style="11"/>
  </cols>
  <sheetData>
    <row r="1" spans="1:75" s="39" customFormat="1" ht="15.6" x14ac:dyDescent="0.3">
      <c r="A1" s="39" t="s">
        <v>415</v>
      </c>
      <c r="B1" s="39" t="s">
        <v>542</v>
      </c>
      <c r="C1" s="109" t="s">
        <v>6</v>
      </c>
      <c r="D1" s="109" t="s">
        <v>1</v>
      </c>
      <c r="E1" s="109" t="s">
        <v>8</v>
      </c>
      <c r="F1" s="109" t="s">
        <v>7</v>
      </c>
      <c r="G1" s="109" t="s">
        <v>3</v>
      </c>
      <c r="H1" s="109" t="s">
        <v>0</v>
      </c>
      <c r="I1" s="109" t="s">
        <v>4</v>
      </c>
      <c r="J1" s="109" t="s">
        <v>5</v>
      </c>
      <c r="K1" s="109" t="s">
        <v>2</v>
      </c>
      <c r="L1" s="109" t="s">
        <v>9</v>
      </c>
      <c r="M1" s="109" t="s">
        <v>12</v>
      </c>
      <c r="N1" s="39" t="s">
        <v>416</v>
      </c>
      <c r="O1" s="39" t="s">
        <v>417</v>
      </c>
      <c r="P1" s="39" t="s">
        <v>418</v>
      </c>
      <c r="Q1" s="39" t="s">
        <v>417</v>
      </c>
      <c r="R1" s="39" t="s">
        <v>419</v>
      </c>
      <c r="S1" s="39" t="s">
        <v>417</v>
      </c>
      <c r="T1" s="39" t="s">
        <v>420</v>
      </c>
      <c r="U1" s="39" t="s">
        <v>417</v>
      </c>
      <c r="V1" s="39" t="s">
        <v>421</v>
      </c>
      <c r="W1" s="39" t="s">
        <v>417</v>
      </c>
      <c r="X1" s="39" t="s">
        <v>422</v>
      </c>
      <c r="Y1" s="39" t="s">
        <v>417</v>
      </c>
      <c r="Z1" s="39" t="s">
        <v>423</v>
      </c>
      <c r="AA1" s="39" t="s">
        <v>424</v>
      </c>
      <c r="AB1" s="39" t="s">
        <v>425</v>
      </c>
      <c r="AC1" s="39" t="s">
        <v>426</v>
      </c>
      <c r="AD1" s="39" t="s">
        <v>427</v>
      </c>
      <c r="AE1" s="39" t="s">
        <v>428</v>
      </c>
      <c r="AF1" s="39" t="s">
        <v>389</v>
      </c>
      <c r="AG1" s="39" t="s">
        <v>396</v>
      </c>
      <c r="AH1" s="39" t="s">
        <v>429</v>
      </c>
      <c r="AI1" s="39" t="s">
        <v>430</v>
      </c>
      <c r="AJ1" s="39" t="s">
        <v>431</v>
      </c>
      <c r="AK1" s="39" t="s">
        <v>432</v>
      </c>
      <c r="AL1" s="39" t="s">
        <v>433</v>
      </c>
      <c r="AM1" s="39" t="s">
        <v>434</v>
      </c>
      <c r="AN1" s="39" t="s">
        <v>435</v>
      </c>
      <c r="AO1" s="39" t="s">
        <v>436</v>
      </c>
      <c r="AP1" s="39" t="s">
        <v>437</v>
      </c>
      <c r="AQ1" s="39" t="s">
        <v>438</v>
      </c>
      <c r="AR1" s="39" t="s">
        <v>439</v>
      </c>
      <c r="AS1" s="39" t="s">
        <v>440</v>
      </c>
      <c r="AT1" s="39" t="s">
        <v>441</v>
      </c>
      <c r="AU1" s="39" t="s">
        <v>442</v>
      </c>
      <c r="AV1" s="39" t="s">
        <v>443</v>
      </c>
      <c r="AW1" s="39" t="s">
        <v>444</v>
      </c>
      <c r="AX1" s="39" t="s">
        <v>445</v>
      </c>
      <c r="AY1" s="39" t="s">
        <v>446</v>
      </c>
      <c r="AZ1" s="39" t="s">
        <v>447</v>
      </c>
      <c r="BA1" s="39" t="s">
        <v>448</v>
      </c>
      <c r="BB1" s="39" t="s">
        <v>449</v>
      </c>
      <c r="BC1" s="39" t="s">
        <v>450</v>
      </c>
      <c r="BD1" s="39" t="s">
        <v>451</v>
      </c>
      <c r="BE1" s="39" t="s">
        <v>452</v>
      </c>
      <c r="BF1" s="39" t="s">
        <v>453</v>
      </c>
      <c r="BG1" s="39" t="s">
        <v>454</v>
      </c>
      <c r="BH1" s="39" t="s">
        <v>455</v>
      </c>
      <c r="BI1" s="39" t="s">
        <v>456</v>
      </c>
      <c r="BJ1" s="39" t="s">
        <v>457</v>
      </c>
      <c r="BK1" s="39" t="s">
        <v>458</v>
      </c>
      <c r="BL1" s="39" t="s">
        <v>459</v>
      </c>
      <c r="BM1" s="39" t="s">
        <v>460</v>
      </c>
      <c r="BN1" s="39" t="s">
        <v>461</v>
      </c>
      <c r="BO1" s="39" t="s">
        <v>462</v>
      </c>
      <c r="BP1" s="39" t="s">
        <v>463</v>
      </c>
      <c r="BQ1" s="39" t="s">
        <v>464</v>
      </c>
      <c r="BR1" s="39" t="s">
        <v>465</v>
      </c>
      <c r="BS1" s="39" t="s">
        <v>571</v>
      </c>
      <c r="BT1" s="39" t="s">
        <v>570</v>
      </c>
      <c r="BU1" s="39" t="s">
        <v>573</v>
      </c>
      <c r="BV1" s="39" t="s">
        <v>635</v>
      </c>
    </row>
    <row r="2" spans="1:75" x14ac:dyDescent="0.3">
      <c r="A2" s="24" t="s">
        <v>634</v>
      </c>
      <c r="C2" s="11" t="s">
        <v>281</v>
      </c>
      <c r="D2" s="11" t="s">
        <v>281</v>
      </c>
      <c r="E2" s="11" t="s">
        <v>281</v>
      </c>
      <c r="F2" s="11" t="s">
        <v>281</v>
      </c>
      <c r="G2" s="11" t="s">
        <v>281</v>
      </c>
      <c r="H2" s="11" t="s">
        <v>281</v>
      </c>
      <c r="I2" s="11" t="s">
        <v>281</v>
      </c>
      <c r="J2" s="11" t="s">
        <v>281</v>
      </c>
      <c r="K2" s="11" t="s">
        <v>281</v>
      </c>
      <c r="L2" s="11" t="s">
        <v>281</v>
      </c>
      <c r="M2" s="11" t="s">
        <v>281</v>
      </c>
      <c r="N2" s="11" t="s">
        <v>414</v>
      </c>
      <c r="O2" s="11" t="s">
        <v>414</v>
      </c>
      <c r="P2" s="11" t="s">
        <v>414</v>
      </c>
      <c r="Q2" s="11" t="s">
        <v>414</v>
      </c>
      <c r="R2" s="11" t="s">
        <v>414</v>
      </c>
      <c r="S2" s="11" t="s">
        <v>414</v>
      </c>
      <c r="T2" s="11" t="s">
        <v>414</v>
      </c>
      <c r="U2" s="11" t="s">
        <v>414</v>
      </c>
      <c r="V2" s="11" t="s">
        <v>414</v>
      </c>
      <c r="W2" s="11" t="s">
        <v>414</v>
      </c>
      <c r="X2" s="11" t="s">
        <v>414</v>
      </c>
      <c r="Y2" s="11" t="s">
        <v>414</v>
      </c>
      <c r="Z2" s="11" t="s">
        <v>484</v>
      </c>
      <c r="AA2" s="11" t="s">
        <v>484</v>
      </c>
      <c r="AB2" s="11" t="s">
        <v>484</v>
      </c>
      <c r="AC2" s="11" t="s">
        <v>484</v>
      </c>
      <c r="AD2" s="11" t="s">
        <v>484</v>
      </c>
      <c r="AE2" s="11" t="s">
        <v>484</v>
      </c>
      <c r="AF2" s="11" t="s">
        <v>484</v>
      </c>
      <c r="AG2" s="11" t="s">
        <v>484</v>
      </c>
      <c r="AH2" s="11" t="s">
        <v>484</v>
      </c>
      <c r="AI2" s="11" t="s">
        <v>484</v>
      </c>
      <c r="AJ2" s="11" t="s">
        <v>484</v>
      </c>
      <c r="AK2" s="11" t="s">
        <v>484</v>
      </c>
      <c r="AL2" s="11" t="s">
        <v>484</v>
      </c>
      <c r="AM2" s="11" t="s">
        <v>484</v>
      </c>
      <c r="AN2" s="11" t="s">
        <v>484</v>
      </c>
      <c r="AO2" s="11" t="s">
        <v>484</v>
      </c>
      <c r="AP2" s="11" t="s">
        <v>484</v>
      </c>
      <c r="AQ2" s="11" t="s">
        <v>484</v>
      </c>
      <c r="AR2" s="11" t="s">
        <v>484</v>
      </c>
      <c r="AS2" s="11" t="s">
        <v>484</v>
      </c>
      <c r="AT2" s="11" t="s">
        <v>484</v>
      </c>
      <c r="AU2" s="11" t="s">
        <v>484</v>
      </c>
      <c r="AV2" s="11" t="s">
        <v>484</v>
      </c>
      <c r="AW2" s="11" t="s">
        <v>484</v>
      </c>
      <c r="AX2" s="11" t="s">
        <v>484</v>
      </c>
      <c r="AY2" s="11" t="s">
        <v>484</v>
      </c>
      <c r="AZ2" s="11" t="s">
        <v>484</v>
      </c>
      <c r="BA2" s="11" t="s">
        <v>484</v>
      </c>
      <c r="BB2" s="11" t="s">
        <v>484</v>
      </c>
      <c r="BC2" s="11" t="s">
        <v>484</v>
      </c>
      <c r="BD2" s="11" t="s">
        <v>484</v>
      </c>
      <c r="BE2" s="11" t="s">
        <v>484</v>
      </c>
      <c r="BF2" s="11" t="s">
        <v>484</v>
      </c>
      <c r="BG2" s="11" t="s">
        <v>484</v>
      </c>
      <c r="BH2" s="11" t="s">
        <v>484</v>
      </c>
      <c r="BI2" s="11" t="s">
        <v>484</v>
      </c>
      <c r="BJ2" s="11" t="s">
        <v>484</v>
      </c>
      <c r="BK2" s="11" t="s">
        <v>484</v>
      </c>
      <c r="BL2" s="11" t="s">
        <v>484</v>
      </c>
      <c r="BM2" s="11" t="s">
        <v>484</v>
      </c>
      <c r="BN2" s="11" t="s">
        <v>484</v>
      </c>
      <c r="BO2" s="11" t="s">
        <v>484</v>
      </c>
      <c r="BP2" s="11" t="s">
        <v>484</v>
      </c>
      <c r="BQ2" s="11" t="s">
        <v>484</v>
      </c>
      <c r="BR2" s="11" t="s">
        <v>484</v>
      </c>
      <c r="BS2" s="11" t="s">
        <v>484</v>
      </c>
      <c r="BT2" s="11" t="s">
        <v>484</v>
      </c>
    </row>
    <row r="3" spans="1:75" s="41" customFormat="1" ht="15.6" x14ac:dyDescent="0.3">
      <c r="A3" s="41" t="s">
        <v>466</v>
      </c>
      <c r="B3" s="42" t="s">
        <v>569</v>
      </c>
      <c r="C3" s="41">
        <v>47.906299999999995</v>
      </c>
      <c r="D3" s="41">
        <v>14.104233333333333</v>
      </c>
      <c r="E3" s="41">
        <v>11.287766666666668</v>
      </c>
      <c r="F3" s="41">
        <v>6.4678533333333332</v>
      </c>
      <c r="G3" s="41">
        <v>11.64</v>
      </c>
      <c r="H3" s="41">
        <v>2.8808000000000002</v>
      </c>
      <c r="I3" s="41">
        <v>0.77207066666666668</v>
      </c>
      <c r="J3" s="41">
        <v>2.9814033333333332</v>
      </c>
      <c r="K3" s="41">
        <v>0.33460366666666669</v>
      </c>
      <c r="L3" s="41">
        <v>0.15095499999999998</v>
      </c>
      <c r="M3" s="41">
        <v>98.525985999999989</v>
      </c>
      <c r="N3" s="41">
        <v>299.58665424041413</v>
      </c>
      <c r="O3" s="41">
        <v>3.6089722664943795</v>
      </c>
      <c r="P3" s="41">
        <v>0.8580030132558627</v>
      </c>
      <c r="Q3" s="41">
        <v>9.1790366612796628E-3</v>
      </c>
      <c r="R3" s="41">
        <v>627.07177436328345</v>
      </c>
      <c r="S3" s="41">
        <v>7.4985316047493686</v>
      </c>
      <c r="T3" s="41">
        <v>1715.0417555607055</v>
      </c>
      <c r="U3" s="41">
        <v>11.548517041716934</v>
      </c>
      <c r="V3" s="41">
        <v>2072.6069858106666</v>
      </c>
      <c r="W3" s="41">
        <v>20.03521884360288</v>
      </c>
      <c r="X3" s="41">
        <v>901.50786193835643</v>
      </c>
      <c r="Y3" s="41">
        <v>12.235650180136243</v>
      </c>
      <c r="Z3" s="41">
        <v>5.4751927523014983</v>
      </c>
      <c r="AA3" s="41">
        <v>1.2342447259216558</v>
      </c>
      <c r="AB3" s="41">
        <v>28.906599490916385</v>
      </c>
      <c r="AC3" s="41">
        <v>379.50611703380548</v>
      </c>
      <c r="AD3" s="41">
        <v>229.28680085174028</v>
      </c>
      <c r="AE3" s="41">
        <v>45.423041146234155</v>
      </c>
      <c r="AF3" s="41">
        <v>117.11375172839938</v>
      </c>
      <c r="AG3" s="41">
        <v>131.27184332033812</v>
      </c>
      <c r="AH3" s="41">
        <v>132.71664631652791</v>
      </c>
      <c r="AI3" s="41">
        <v>23.110266240887565</v>
      </c>
      <c r="AJ3" s="41">
        <v>15.705828851395715</v>
      </c>
      <c r="AK3" s="41">
        <v>502.90254754434625</v>
      </c>
      <c r="AL3" s="41">
        <v>23.258061710104911</v>
      </c>
      <c r="AM3" s="41">
        <v>154.50728201693707</v>
      </c>
      <c r="AN3" s="41">
        <v>22.299354548970204</v>
      </c>
      <c r="AO3" s="41">
        <v>1.0490870744993448</v>
      </c>
      <c r="AP3" s="41">
        <v>4.8332625458720489E-2</v>
      </c>
      <c r="AQ3" s="41">
        <v>0.18184949116941734</v>
      </c>
      <c r="AR3" s="41">
        <v>0.10014873391214206</v>
      </c>
      <c r="AS3" s="41">
        <v>2.0335661507660157</v>
      </c>
      <c r="AT3" s="41">
        <v>5.6148923493253539E-2</v>
      </c>
      <c r="AU3" s="41">
        <v>0.16448410346232822</v>
      </c>
      <c r="AV3" s="41">
        <v>210.27943670330916</v>
      </c>
      <c r="AW3" s="41">
        <v>19.233328619094689</v>
      </c>
      <c r="AX3" s="41">
        <v>45.476721937260294</v>
      </c>
      <c r="AY3" s="41">
        <v>5.9386343767100183</v>
      </c>
      <c r="AZ3" s="41">
        <v>25.788016129124898</v>
      </c>
      <c r="BA3" s="41">
        <v>6.045298279950944</v>
      </c>
      <c r="BB3" s="41">
        <v>2.0624797366303991</v>
      </c>
      <c r="BC3" s="41">
        <v>5.5419524750280731</v>
      </c>
      <c r="BD3" s="41">
        <v>0.86485887834945752</v>
      </c>
      <c r="BE3" s="41">
        <v>4.9469975335215697</v>
      </c>
      <c r="BF3" s="41">
        <v>0.9219649734452533</v>
      </c>
      <c r="BG3" s="41">
        <v>2.3670852704610805</v>
      </c>
      <c r="BH3" s="41">
        <v>0.30329749318453925</v>
      </c>
      <c r="BI3" s="41">
        <v>1.9460769900244352</v>
      </c>
      <c r="BJ3" s="41">
        <v>0.26730525017744755</v>
      </c>
      <c r="BK3" s="41">
        <v>4.0933793458299483</v>
      </c>
      <c r="BL3" s="41">
        <v>1.3388439703419339</v>
      </c>
      <c r="BM3" s="41">
        <v>0.27154777575893202</v>
      </c>
      <c r="BN3" s="41">
        <v>3.7351736100237898E-2</v>
      </c>
      <c r="BO3" s="41">
        <v>1.9987565696462442</v>
      </c>
      <c r="BP3" s="41">
        <v>2.5180703565792575E-2</v>
      </c>
      <c r="BQ3" s="41">
        <v>1.3956385234615958</v>
      </c>
      <c r="BR3" s="41">
        <v>0.41800877219840438</v>
      </c>
      <c r="BS3" s="11">
        <v>0.30099999999999999</v>
      </c>
      <c r="BT3" s="11">
        <v>0.28799999999999998</v>
      </c>
      <c r="BU3" s="41" t="s">
        <v>596</v>
      </c>
      <c r="BV3">
        <v>4684</v>
      </c>
      <c r="BW3" s="42"/>
    </row>
    <row r="4" spans="1:75" s="41" customFormat="1" ht="15.6" x14ac:dyDescent="0.3">
      <c r="A4" s="41" t="s">
        <v>467</v>
      </c>
      <c r="B4" s="42" t="s">
        <v>536</v>
      </c>
      <c r="C4" s="41">
        <v>48.396366666666665</v>
      </c>
      <c r="D4" s="41">
        <v>14.025399999999999</v>
      </c>
      <c r="E4" s="41">
        <v>11.034166666666666</v>
      </c>
      <c r="F4" s="41">
        <v>6.2546800000000005</v>
      </c>
      <c r="G4" s="41">
        <v>11.409266666666667</v>
      </c>
      <c r="H4" s="41">
        <v>2.7529033333333337</v>
      </c>
      <c r="I4" s="41">
        <v>0.54463633333333339</v>
      </c>
      <c r="J4" s="41">
        <v>2.9358333333333331</v>
      </c>
      <c r="K4" s="41">
        <v>0.27642600000000001</v>
      </c>
      <c r="L4" s="41">
        <v>0.13029399999999999</v>
      </c>
      <c r="M4" s="41">
        <v>97.759973000000002</v>
      </c>
      <c r="N4" s="41">
        <v>245.33834989787277</v>
      </c>
      <c r="O4" s="41">
        <v>3.0888291181749108</v>
      </c>
      <c r="P4" s="41">
        <v>0.74821934641631915</v>
      </c>
      <c r="Q4" s="41">
        <v>7.1743122811386874E-3</v>
      </c>
      <c r="R4" s="41">
        <v>524.67301233459511</v>
      </c>
      <c r="S4" s="41">
        <v>4.3756091143171734</v>
      </c>
      <c r="T4" s="41">
        <v>1608.4356208341856</v>
      </c>
      <c r="U4" s="41">
        <v>8.4528178988812943</v>
      </c>
      <c r="V4" s="41">
        <v>2069.6970984420677</v>
      </c>
      <c r="W4" s="41">
        <v>13.205097348250044</v>
      </c>
      <c r="X4" s="41">
        <v>664.2532572185653</v>
      </c>
      <c r="Y4" s="41">
        <v>6.727687532962074</v>
      </c>
      <c r="Z4" s="41">
        <v>4.8603796401731802</v>
      </c>
      <c r="AA4" s="41">
        <v>0.95091606103242965</v>
      </c>
      <c r="AB4" s="41">
        <v>30.050882790393089</v>
      </c>
      <c r="AC4" s="41">
        <v>363.10109694724542</v>
      </c>
      <c r="AD4" s="41">
        <v>293.21323198847762</v>
      </c>
      <c r="AE4" s="41">
        <v>44.846776987952694</v>
      </c>
      <c r="AF4" s="41">
        <v>128.41897273680667</v>
      </c>
      <c r="AG4" s="41">
        <v>131.95639264046659</v>
      </c>
      <c r="AH4" s="41">
        <v>130.60911458173643</v>
      </c>
      <c r="AI4" s="41">
        <v>22.214284283222586</v>
      </c>
      <c r="AJ4" s="41">
        <v>10.396148254531843</v>
      </c>
      <c r="AK4" s="41">
        <v>403.38662205915568</v>
      </c>
      <c r="AL4" s="41">
        <v>22.582704929772643</v>
      </c>
      <c r="AM4" s="41">
        <v>133.01095565597933</v>
      </c>
      <c r="AN4" s="41">
        <v>17.337808754401447</v>
      </c>
      <c r="AO4" s="41">
        <v>0.82744046413135319</v>
      </c>
      <c r="AP4" s="41">
        <v>4.5260069878742752E-2</v>
      </c>
      <c r="AQ4" s="41">
        <v>0.15275406100915748</v>
      </c>
      <c r="AR4" s="41">
        <v>9.9155772747876916E-2</v>
      </c>
      <c r="AS4" s="41">
        <v>1.8825726705711732</v>
      </c>
      <c r="AT4" s="41">
        <v>3.6794630643022033E-2</v>
      </c>
      <c r="AU4" s="41">
        <v>0.10907372780926104</v>
      </c>
      <c r="AV4" s="41">
        <v>136.81883841116888</v>
      </c>
      <c r="AW4" s="41">
        <v>14.118639462379821</v>
      </c>
      <c r="AX4" s="41">
        <v>34.024463663698391</v>
      </c>
      <c r="AY4" s="41">
        <v>4.6593196897055424</v>
      </c>
      <c r="AZ4" s="41">
        <v>21.283401351318595</v>
      </c>
      <c r="BA4" s="41">
        <v>5.2764049597709333</v>
      </c>
      <c r="BB4" s="41">
        <v>1.8240355926150442</v>
      </c>
      <c r="BC4" s="41">
        <v>5.1635095348406876</v>
      </c>
      <c r="BD4" s="41">
        <v>0.80057383862523213</v>
      </c>
      <c r="BE4" s="41">
        <v>4.7665133539013969</v>
      </c>
      <c r="BF4" s="41">
        <v>0.90365679309723279</v>
      </c>
      <c r="BG4" s="41">
        <v>2.3323522645501522</v>
      </c>
      <c r="BH4" s="41">
        <v>0.29838882367569664</v>
      </c>
      <c r="BI4" s="41">
        <v>1.9265943331640418</v>
      </c>
      <c r="BJ4" s="41">
        <v>0.26492296712468932</v>
      </c>
      <c r="BK4" s="41">
        <v>3.6451918557239402</v>
      </c>
      <c r="BL4" s="41">
        <v>1.0494245319170747</v>
      </c>
      <c r="BM4" s="41">
        <v>0.18827712364492158</v>
      </c>
      <c r="BN4" s="41">
        <v>2.4319201123741765E-2</v>
      </c>
      <c r="BO4" s="41">
        <v>1.4205631664977321</v>
      </c>
      <c r="BP4" s="41">
        <v>2.1056722690011249E-2</v>
      </c>
      <c r="BQ4" s="41">
        <v>1.0101380840577352</v>
      </c>
      <c r="BR4" s="41">
        <v>0.30935624700179809</v>
      </c>
      <c r="BS4" s="11">
        <v>0.23619999999999999</v>
      </c>
      <c r="BT4" s="11">
        <v>0.26700000000000002</v>
      </c>
      <c r="BU4" s="41" t="s">
        <v>596</v>
      </c>
      <c r="BV4">
        <v>4300</v>
      </c>
      <c r="BW4" s="42"/>
    </row>
    <row r="5" spans="1:75" s="41" customFormat="1" ht="15.6" x14ac:dyDescent="0.3">
      <c r="A5" s="41" t="s">
        <v>468</v>
      </c>
      <c r="B5" s="42" t="s">
        <v>537</v>
      </c>
      <c r="C5" s="41">
        <v>48.683100000000003</v>
      </c>
      <c r="D5" s="41">
        <v>14.322966666666668</v>
      </c>
      <c r="E5" s="41">
        <v>11.081299999999999</v>
      </c>
      <c r="F5" s="41">
        <v>6.4464300000000003</v>
      </c>
      <c r="G5" s="41">
        <v>11.482900000000001</v>
      </c>
      <c r="H5" s="41">
        <v>2.9431733333333336</v>
      </c>
      <c r="I5" s="41">
        <v>0.66420366666666675</v>
      </c>
      <c r="J5" s="41">
        <v>2.9997166666666666</v>
      </c>
      <c r="K5" s="41">
        <v>0.33236633333333332</v>
      </c>
      <c r="L5" s="41">
        <v>0.19155133333333332</v>
      </c>
      <c r="M5" s="41">
        <v>99.147708000000023</v>
      </c>
      <c r="N5" s="41">
        <v>64.569854430374107</v>
      </c>
      <c r="O5" s="41">
        <v>1.4181352173707602</v>
      </c>
      <c r="P5" s="41">
        <v>0.67428537804592681</v>
      </c>
      <c r="Q5" s="41">
        <v>8.6589901624448684E-3</v>
      </c>
      <c r="R5" s="41">
        <v>427.74590343288685</v>
      </c>
      <c r="S5" s="41">
        <v>5.4174959020633207</v>
      </c>
      <c r="T5" s="41">
        <v>1309.771675190307</v>
      </c>
      <c r="U5" s="41">
        <v>13.067321495875289</v>
      </c>
      <c r="V5" s="41">
        <v>1917.6547342341576</v>
      </c>
      <c r="W5" s="41">
        <v>22.336412316349328</v>
      </c>
      <c r="X5" s="41">
        <v>343.80479854183483</v>
      </c>
      <c r="Y5" s="41">
        <v>5.7899163975547072</v>
      </c>
      <c r="Z5" s="41">
        <v>5.3654677136797906</v>
      </c>
      <c r="AA5" s="41">
        <v>1.0909006760369429</v>
      </c>
      <c r="AB5" s="41">
        <v>29.206002796177472</v>
      </c>
      <c r="AC5" s="41">
        <v>378.57051458388378</v>
      </c>
      <c r="AD5" s="41">
        <v>191.8122010957232</v>
      </c>
      <c r="AE5" s="41">
        <v>43.902260137752677</v>
      </c>
      <c r="AF5" s="41">
        <v>108.10785238940552</v>
      </c>
      <c r="AG5" s="41">
        <v>112.28981332130606</v>
      </c>
      <c r="AH5" s="41">
        <v>132.98179900419865</v>
      </c>
      <c r="AI5" s="41">
        <v>22.959162005366991</v>
      </c>
      <c r="AJ5" s="41">
        <v>13.619826931466761</v>
      </c>
      <c r="AK5" s="41">
        <v>429.16948536672544</v>
      </c>
      <c r="AL5" s="41">
        <v>25.732035641122469</v>
      </c>
      <c r="AM5" s="41">
        <v>152.52297756175486</v>
      </c>
      <c r="AN5" s="41">
        <v>19.834243685033954</v>
      </c>
      <c r="AO5" s="41">
        <v>1.0296752460957246</v>
      </c>
      <c r="AP5" s="41">
        <v>4.1352351871958896E-2</v>
      </c>
      <c r="AQ5" s="41">
        <v>0.16740269673259001</v>
      </c>
      <c r="AR5" s="41">
        <v>9.5661673824579879E-2</v>
      </c>
      <c r="AS5" s="41">
        <v>1.9785080950710228</v>
      </c>
      <c r="AT5" s="41">
        <v>4.1949033156608348E-2</v>
      </c>
      <c r="AU5" s="41">
        <v>0.15099117988356325</v>
      </c>
      <c r="AV5" s="41">
        <v>174.14190538853848</v>
      </c>
      <c r="AW5" s="41">
        <v>16.255269217063027</v>
      </c>
      <c r="AX5" s="41">
        <v>39.187235240688601</v>
      </c>
      <c r="AY5" s="41">
        <v>5.2133781005084412</v>
      </c>
      <c r="AZ5" s="41">
        <v>23.47392248236644</v>
      </c>
      <c r="BA5" s="41">
        <v>5.8165184459763388</v>
      </c>
      <c r="BB5" s="41">
        <v>2.011399815471095</v>
      </c>
      <c r="BC5" s="41">
        <v>5.8469343032886343</v>
      </c>
      <c r="BD5" s="41">
        <v>0.89102675044972712</v>
      </c>
      <c r="BE5" s="41">
        <v>5.3410661181353181</v>
      </c>
      <c r="BF5" s="41">
        <v>1.0131126265627368</v>
      </c>
      <c r="BG5" s="41">
        <v>2.6951788567659563</v>
      </c>
      <c r="BH5" s="41">
        <v>0.35536505088364906</v>
      </c>
      <c r="BI5" s="41">
        <v>2.2686709954124975</v>
      </c>
      <c r="BJ5" s="41">
        <v>0.30990869832063256</v>
      </c>
      <c r="BK5" s="41">
        <v>3.9527623642137502</v>
      </c>
      <c r="BL5" s="41">
        <v>1.1885019846457283</v>
      </c>
      <c r="BM5" s="41">
        <v>0.23302994470539495</v>
      </c>
      <c r="BN5" s="41">
        <v>2.7988697393775422E-2</v>
      </c>
      <c r="BO5" s="41">
        <v>1.6467351436068016</v>
      </c>
      <c r="BP5" s="41">
        <v>2.2621283866699399E-2</v>
      </c>
      <c r="BQ5" s="41">
        <v>1.1817725699351949</v>
      </c>
      <c r="BR5" s="41">
        <v>0.36437697286448606</v>
      </c>
      <c r="BS5" s="11">
        <v>0.26500000000000001</v>
      </c>
      <c r="BT5" s="11">
        <v>0.26</v>
      </c>
      <c r="BU5" s="41" t="s">
        <v>596</v>
      </c>
      <c r="BV5" s="41">
        <v>2323</v>
      </c>
      <c r="BW5" s="42"/>
    </row>
    <row r="6" spans="1:75" s="41" customFormat="1" ht="15.6" x14ac:dyDescent="0.3">
      <c r="A6" s="41" t="s">
        <v>469</v>
      </c>
      <c r="B6" s="42" t="s">
        <v>538</v>
      </c>
      <c r="C6" s="41">
        <v>48.173733333333331</v>
      </c>
      <c r="D6" s="41">
        <v>13.966033333333334</v>
      </c>
      <c r="E6" s="41">
        <v>11.068466666666666</v>
      </c>
      <c r="F6" s="41">
        <v>6.2602500000000001</v>
      </c>
      <c r="G6" s="41">
        <v>11.3728</v>
      </c>
      <c r="H6" s="41">
        <v>2.7818766666666668</v>
      </c>
      <c r="I6" s="41">
        <v>0.55027233333333336</v>
      </c>
      <c r="J6" s="41">
        <v>2.9292833333333337</v>
      </c>
      <c r="K6" s="41">
        <v>0.27762933333333334</v>
      </c>
      <c r="L6" s="41">
        <v>0.15461666666666665</v>
      </c>
      <c r="M6" s="41">
        <v>97.534961666666675</v>
      </c>
      <c r="N6" s="41">
        <v>59.810237631277317</v>
      </c>
      <c r="O6" s="41">
        <v>0.88410991468145317</v>
      </c>
      <c r="P6" s="41">
        <v>1.8703684738447475</v>
      </c>
      <c r="Q6" s="41">
        <v>2.2263906476858001E-2</v>
      </c>
      <c r="R6" s="41">
        <v>503.41027650665632</v>
      </c>
      <c r="S6" s="41">
        <v>7.5341112190534121</v>
      </c>
      <c r="T6" s="41">
        <v>1434.6043025392726</v>
      </c>
      <c r="U6" s="41">
        <v>15.649258189136226</v>
      </c>
      <c r="V6" s="41">
        <v>1725.5402341555448</v>
      </c>
      <c r="W6" s="41">
        <v>19.535243654156403</v>
      </c>
      <c r="X6" s="41">
        <v>1399.084515250978</v>
      </c>
      <c r="Y6" s="41">
        <v>20.617933530639476</v>
      </c>
      <c r="Z6" s="41">
        <v>5.3679058568863987</v>
      </c>
      <c r="AA6" s="41">
        <v>0.99915770897664313</v>
      </c>
      <c r="AB6" s="41">
        <v>29.985865113281442</v>
      </c>
      <c r="AC6" s="41">
        <v>364.64998990894259</v>
      </c>
      <c r="AD6" s="41">
        <v>283.30660449158904</v>
      </c>
      <c r="AE6" s="41">
        <v>46.063657368225471</v>
      </c>
      <c r="AF6" s="41">
        <v>138.18207794290583</v>
      </c>
      <c r="AG6" s="41">
        <v>134.49635574053778</v>
      </c>
      <c r="AH6" s="41">
        <v>130.96246918702593</v>
      </c>
      <c r="AI6" s="41">
        <v>22.694361831303599</v>
      </c>
      <c r="AJ6" s="41">
        <v>10.463176182140977</v>
      </c>
      <c r="AK6" s="41">
        <v>407.8769701191527</v>
      </c>
      <c r="AL6" s="41">
        <v>22.726524896948327</v>
      </c>
      <c r="AM6" s="41">
        <v>135.04760147489668</v>
      </c>
      <c r="AN6" s="41">
        <v>17.465052354277915</v>
      </c>
      <c r="AO6" s="41">
        <v>0.8890373485339087</v>
      </c>
      <c r="AP6" s="41">
        <v>5.2417970393620672E-2</v>
      </c>
      <c r="AQ6" s="41">
        <v>0.18411737547830734</v>
      </c>
      <c r="AR6" s="41">
        <v>0.10175687829613581</v>
      </c>
      <c r="AS6" s="41">
        <v>1.9083790238931766</v>
      </c>
      <c r="AT6" s="41">
        <v>4.0743803778846115E-2</v>
      </c>
      <c r="AU6" s="41">
        <v>0.10921483882934949</v>
      </c>
      <c r="AV6" s="41">
        <v>138.184128514306</v>
      </c>
      <c r="AW6" s="41">
        <v>14.313517910566974</v>
      </c>
      <c r="AX6" s="41">
        <v>34.634810358675971</v>
      </c>
      <c r="AY6" s="41">
        <v>4.6713097018789114</v>
      </c>
      <c r="AZ6" s="41">
        <v>21.385708810403948</v>
      </c>
      <c r="BA6" s="41">
        <v>5.4345577394876869</v>
      </c>
      <c r="BB6" s="41">
        <v>1.851029775003759</v>
      </c>
      <c r="BC6" s="41">
        <v>5.3758678320970379</v>
      </c>
      <c r="BD6" s="41">
        <v>0.81726337528282833</v>
      </c>
      <c r="BE6" s="41">
        <v>4.8043129994729421</v>
      </c>
      <c r="BF6" s="41">
        <v>0.89598886169845049</v>
      </c>
      <c r="BG6" s="41">
        <v>2.338361490151454</v>
      </c>
      <c r="BH6" s="41">
        <v>0.30441260037539042</v>
      </c>
      <c r="BI6" s="41">
        <v>1.915169202836088</v>
      </c>
      <c r="BJ6" s="41">
        <v>0.26014004083460429</v>
      </c>
      <c r="BK6" s="41">
        <v>3.5935514697381059</v>
      </c>
      <c r="BL6" s="41">
        <v>1.0401845354823207</v>
      </c>
      <c r="BM6" s="41">
        <v>0.1971242870047368</v>
      </c>
      <c r="BN6" s="41">
        <v>2.5434010435666839E-2</v>
      </c>
      <c r="BO6" s="41">
        <v>1.4718030953222998</v>
      </c>
      <c r="BP6" s="41">
        <v>2.1535594045662167E-2</v>
      </c>
      <c r="BQ6" s="41">
        <v>1.0196563355961739</v>
      </c>
      <c r="BR6" s="41">
        <v>0.31742447763229159</v>
      </c>
      <c r="BS6" s="11">
        <v>0.23699999999999999</v>
      </c>
      <c r="BT6" s="11">
        <v>0.29099999999999998</v>
      </c>
      <c r="BU6" s="41" t="s">
        <v>596</v>
      </c>
      <c r="BV6" s="41">
        <v>4657</v>
      </c>
      <c r="BW6" s="42"/>
    </row>
    <row r="7" spans="1:75" s="41" customFormat="1" ht="15.6" x14ac:dyDescent="0.3">
      <c r="A7" s="41" t="s">
        <v>470</v>
      </c>
      <c r="B7" s="42" t="s">
        <v>536</v>
      </c>
      <c r="C7" s="41">
        <v>48.481666666666662</v>
      </c>
      <c r="D7" s="41">
        <v>14.266566666666668</v>
      </c>
      <c r="E7" s="41">
        <v>10.948033333333333</v>
      </c>
      <c r="F7" s="41">
        <v>6.4080966666666663</v>
      </c>
      <c r="G7" s="41">
        <v>11.421100000000001</v>
      </c>
      <c r="H7" s="41">
        <v>2.9044066666666666</v>
      </c>
      <c r="I7" s="41">
        <v>0.65999466666666662</v>
      </c>
      <c r="J7" s="41">
        <v>2.9856566666666668</v>
      </c>
      <c r="K7" s="41">
        <v>0.31195299999999998</v>
      </c>
      <c r="L7" s="41">
        <v>0.15568866666666667</v>
      </c>
      <c r="M7" s="41">
        <v>98.543162999999993</v>
      </c>
      <c r="Z7" s="41">
        <v>5.4021483357561211</v>
      </c>
      <c r="AA7" s="41">
        <v>1.1484544279142961</v>
      </c>
      <c r="AB7" s="41">
        <v>29.334020422683288</v>
      </c>
      <c r="AC7" s="41">
        <v>381.01047485594904</v>
      </c>
      <c r="AD7" s="41">
        <v>194.84894554805612</v>
      </c>
      <c r="AE7" s="41">
        <v>44.033559041008573</v>
      </c>
      <c r="AF7" s="41">
        <v>108.61884865122505</v>
      </c>
      <c r="AG7" s="41">
        <v>113.13749387569347</v>
      </c>
      <c r="AH7" s="41">
        <v>130.1683232564217</v>
      </c>
      <c r="AI7" s="41">
        <v>23.42629329798055</v>
      </c>
      <c r="AJ7" s="41">
        <v>13.721386975866725</v>
      </c>
      <c r="AK7" s="41">
        <v>430.48737564629653</v>
      </c>
      <c r="AL7" s="41">
        <v>25.585574543532651</v>
      </c>
      <c r="AM7" s="41">
        <v>151.09134783356913</v>
      </c>
      <c r="AN7" s="41">
        <v>19.995853268548746</v>
      </c>
      <c r="AO7" s="41">
        <v>1.0542987861681845</v>
      </c>
      <c r="AP7" s="41">
        <v>4.0142687592707268E-2</v>
      </c>
      <c r="AQ7" s="41">
        <v>0.19478877773334557</v>
      </c>
      <c r="AR7" s="41">
        <v>0.10276494937113383</v>
      </c>
      <c r="AS7" s="41">
        <v>2.053562094946479</v>
      </c>
      <c r="AT7" s="41">
        <v>5.0689810908462106E-2</v>
      </c>
      <c r="AU7" s="41">
        <v>0.14232296700921093</v>
      </c>
      <c r="AV7" s="41">
        <v>175.15132088257695</v>
      </c>
      <c r="AW7" s="41">
        <v>16.295876373615972</v>
      </c>
      <c r="AX7" s="41">
        <v>39.141296884155075</v>
      </c>
      <c r="AY7" s="41">
        <v>5.2419146001840691</v>
      </c>
      <c r="AZ7" s="41">
        <v>23.460163803104859</v>
      </c>
      <c r="BA7" s="41">
        <v>5.9159840123492691</v>
      </c>
      <c r="BB7" s="41">
        <v>1.9883858956590159</v>
      </c>
      <c r="BC7" s="41">
        <v>5.8467315770316741</v>
      </c>
      <c r="BD7" s="41">
        <v>0.89806213178935768</v>
      </c>
      <c r="BE7" s="41">
        <v>5.2744051987902978</v>
      </c>
      <c r="BF7" s="41">
        <v>1.0177938807258329</v>
      </c>
      <c r="BG7" s="41">
        <v>2.6810837442886566</v>
      </c>
      <c r="BH7" s="41">
        <v>0.35323955400095242</v>
      </c>
      <c r="BI7" s="41">
        <v>2.2491924209748224</v>
      </c>
      <c r="BJ7" s="41">
        <v>0.30715096590137503</v>
      </c>
      <c r="BK7" s="41">
        <v>3.9433877411677933</v>
      </c>
      <c r="BL7" s="41">
        <v>1.2023264973708518</v>
      </c>
      <c r="BM7" s="41">
        <v>0.23020692312712376</v>
      </c>
      <c r="BN7" s="41">
        <v>2.9631759110983862E-2</v>
      </c>
      <c r="BO7" s="41">
        <v>1.6660774636120064</v>
      </c>
      <c r="BP7" s="41">
        <v>2.306248120974843E-2</v>
      </c>
      <c r="BQ7" s="41">
        <v>1.1721537713337049</v>
      </c>
      <c r="BR7" s="41">
        <v>0.36219594048252746</v>
      </c>
      <c r="BS7" s="11">
        <v>0.249</v>
      </c>
      <c r="BT7" s="11">
        <v>0.26100000000000001</v>
      </c>
      <c r="BU7" s="41" t="s">
        <v>596</v>
      </c>
      <c r="BV7" s="41">
        <v>4300</v>
      </c>
      <c r="BW7" s="42"/>
    </row>
    <row r="8" spans="1:75" s="41" customFormat="1" ht="15.6" x14ac:dyDescent="0.3">
      <c r="A8" s="41" t="s">
        <v>471</v>
      </c>
      <c r="B8" s="42" t="s">
        <v>537</v>
      </c>
      <c r="C8" s="41">
        <v>49.166666666666664</v>
      </c>
      <c r="D8" s="41">
        <v>13.976966666666668</v>
      </c>
      <c r="E8" s="41">
        <v>11.917400000000001</v>
      </c>
      <c r="F8" s="41">
        <v>6.3894400000000005</v>
      </c>
      <c r="G8" s="41">
        <v>11.505266666666666</v>
      </c>
      <c r="H8" s="41">
        <v>2.566546666666667</v>
      </c>
      <c r="I8" s="41">
        <v>0.45528299999999994</v>
      </c>
      <c r="J8" s="41">
        <v>2.7599933333333335</v>
      </c>
      <c r="K8" s="41">
        <v>0.26492433333333332</v>
      </c>
      <c r="L8" s="41">
        <v>0.16522633333333334</v>
      </c>
      <c r="M8" s="41">
        <v>99.167713666666685</v>
      </c>
      <c r="Z8" s="41">
        <v>4.3763409964702094</v>
      </c>
      <c r="AA8" s="41">
        <v>0.94512551578756587</v>
      </c>
      <c r="AB8" s="41">
        <v>31.862877503253138</v>
      </c>
      <c r="AC8" s="41">
        <v>376.34678585659242</v>
      </c>
      <c r="AD8" s="41">
        <v>212.64129064493079</v>
      </c>
      <c r="AE8" s="41">
        <v>46.420827245427759</v>
      </c>
      <c r="AF8" s="41">
        <v>80.202344775337565</v>
      </c>
      <c r="AG8" s="41">
        <v>120.76314230088494</v>
      </c>
      <c r="AH8" s="41">
        <v>133.88261428045553</v>
      </c>
      <c r="AI8" s="41">
        <v>21.804155093421933</v>
      </c>
      <c r="AJ8" s="41">
        <v>8.5434510507891801</v>
      </c>
      <c r="AK8" s="41">
        <v>364.58772920768411</v>
      </c>
      <c r="AL8" s="41">
        <v>24.329845199444808</v>
      </c>
      <c r="AM8" s="41">
        <v>128.79007246603055</v>
      </c>
      <c r="AN8" s="41">
        <v>14.342164191929765</v>
      </c>
      <c r="AO8" s="41">
        <v>0.78191926547885771</v>
      </c>
      <c r="AP8" s="41">
        <v>4.2283273284139319E-2</v>
      </c>
      <c r="AQ8" s="41">
        <v>0.18428279116198648</v>
      </c>
      <c r="AR8" s="41">
        <v>9.5987344894659446E-2</v>
      </c>
      <c r="AS8" s="41">
        <v>1.8232389984063175</v>
      </c>
      <c r="AT8" s="41">
        <v>3.549963863339177E-2</v>
      </c>
      <c r="AU8" s="41">
        <v>8.618425607489541E-2</v>
      </c>
      <c r="AV8" s="41">
        <v>115.73550094025759</v>
      </c>
      <c r="AW8" s="41">
        <v>12.186367654685888</v>
      </c>
      <c r="AX8" s="41">
        <v>30.118456648390687</v>
      </c>
      <c r="AY8" s="41">
        <v>4.2421307423181212</v>
      </c>
      <c r="AZ8" s="41">
        <v>19.848983545854264</v>
      </c>
      <c r="BA8" s="41">
        <v>5.2171075026970311</v>
      </c>
      <c r="BB8" s="41">
        <v>1.8692845093723993</v>
      </c>
      <c r="BC8" s="41">
        <v>5.3530404858806877</v>
      </c>
      <c r="BD8" s="41">
        <v>0.82828760667053913</v>
      </c>
      <c r="BE8" s="41">
        <v>5.0319847470370513</v>
      </c>
      <c r="BF8" s="41">
        <v>0.97448242063996604</v>
      </c>
      <c r="BG8" s="41">
        <v>2.55085677849137</v>
      </c>
      <c r="BH8" s="41">
        <v>0.3347343417894636</v>
      </c>
      <c r="BI8" s="41">
        <v>2.1038006230268338</v>
      </c>
      <c r="BJ8" s="41">
        <v>0.29138497613468123</v>
      </c>
      <c r="BK8" s="41">
        <v>3.4498568055323213</v>
      </c>
      <c r="BL8" s="41">
        <v>0.87359329812136832</v>
      </c>
      <c r="BM8" s="41">
        <v>0.16091466868669402</v>
      </c>
      <c r="BN8" s="41">
        <v>2.2290656785569556E-2</v>
      </c>
      <c r="BO8" s="41">
        <v>1.2253647362407172</v>
      </c>
      <c r="BP8" s="41">
        <v>1.9389234670646679E-2</v>
      </c>
      <c r="BQ8" s="41">
        <v>0.82093098390779917</v>
      </c>
      <c r="BR8" s="41">
        <v>0.26445733194283633</v>
      </c>
      <c r="BS8" s="11">
        <v>0.22720000000000001</v>
      </c>
      <c r="BT8" s="11">
        <v>0.28000000000000003</v>
      </c>
      <c r="BU8" s="41" t="s">
        <v>596</v>
      </c>
      <c r="BV8" s="41">
        <v>2323</v>
      </c>
      <c r="BW8" s="42"/>
    </row>
    <row r="9" spans="1:75" s="41" customFormat="1" ht="15.6" x14ac:dyDescent="0.3">
      <c r="A9" s="41" t="s">
        <v>472</v>
      </c>
      <c r="B9" s="42" t="s">
        <v>539</v>
      </c>
      <c r="C9" s="41">
        <v>48.672433333333323</v>
      </c>
      <c r="D9" s="41">
        <v>13.653966666666667</v>
      </c>
      <c r="E9" s="41">
        <v>11.721533333333333</v>
      </c>
      <c r="F9" s="41">
        <v>6.9461000000000004</v>
      </c>
      <c r="G9" s="41">
        <v>11.928866666666666</v>
      </c>
      <c r="H9" s="41">
        <v>2.4888466666666669</v>
      </c>
      <c r="I9" s="41">
        <v>0.48494966666666667</v>
      </c>
      <c r="J9" s="41">
        <v>2.6671099999999996</v>
      </c>
      <c r="K9" s="41">
        <v>0.2539056666666667</v>
      </c>
      <c r="L9" s="41">
        <v>0.18044099999999999</v>
      </c>
      <c r="M9" s="41">
        <v>98.998152999999988</v>
      </c>
      <c r="N9" s="41">
        <v>21.536291438218871</v>
      </c>
      <c r="O9" s="41">
        <v>0.58083065298154291</v>
      </c>
      <c r="P9" s="41">
        <v>0.59300801482270094</v>
      </c>
      <c r="Q9" s="41">
        <v>9.4671429216539784E-3</v>
      </c>
      <c r="R9" s="41">
        <v>423.71480520545578</v>
      </c>
      <c r="S9" s="41">
        <v>6.2111413858198112</v>
      </c>
      <c r="T9" s="41">
        <v>1262.3340583983604</v>
      </c>
      <c r="U9" s="41">
        <v>9.0729964890354822</v>
      </c>
      <c r="V9" s="41">
        <v>1716.3225940272412</v>
      </c>
      <c r="W9" s="41">
        <v>15.576200040908622</v>
      </c>
      <c r="X9" s="41">
        <v>304.75960412087773</v>
      </c>
      <c r="Y9" s="41">
        <v>4.1476033016724063</v>
      </c>
      <c r="Z9" s="41">
        <v>4.3319100232687644</v>
      </c>
      <c r="AA9" s="41">
        <v>0.91746078283791821</v>
      </c>
      <c r="AB9" s="41">
        <v>32.540261164105594</v>
      </c>
      <c r="AC9" s="41">
        <v>371.94211918505727</v>
      </c>
      <c r="AD9" s="41">
        <v>253.67889945769329</v>
      </c>
      <c r="AE9" s="41">
        <v>47.798988035260493</v>
      </c>
      <c r="AF9" s="41">
        <v>94.223829614698417</v>
      </c>
      <c r="AG9" s="41">
        <v>139.27301442235543</v>
      </c>
      <c r="AH9" s="41">
        <v>128.84456702054698</v>
      </c>
      <c r="AI9" s="41">
        <v>21.830290667499415</v>
      </c>
      <c r="AJ9" s="41">
        <v>8.8487168544492683</v>
      </c>
      <c r="AK9" s="41">
        <v>364.46413063571612</v>
      </c>
      <c r="AL9" s="41">
        <v>22.888042520422946</v>
      </c>
      <c r="AM9" s="41">
        <v>125.40426547453217</v>
      </c>
      <c r="AN9" s="41">
        <v>14.298979814212052</v>
      </c>
      <c r="AO9" s="41">
        <v>0.77901216929113626</v>
      </c>
      <c r="AP9" s="41">
        <v>4.9909856931808799E-2</v>
      </c>
      <c r="AQ9" s="41">
        <v>0.17334831343046389</v>
      </c>
      <c r="AR9" s="41">
        <v>9.866490441632704E-2</v>
      </c>
      <c r="AS9" s="41">
        <v>1.7839496935338497</v>
      </c>
      <c r="AT9" s="41">
        <v>3.7453181905297513E-2</v>
      </c>
      <c r="AU9" s="41">
        <v>9.0268998838017686E-2</v>
      </c>
      <c r="AV9" s="41">
        <v>119.4988203856723</v>
      </c>
      <c r="AW9" s="41">
        <v>12.221313355622023</v>
      </c>
      <c r="AX9" s="41">
        <v>30.425192454877941</v>
      </c>
      <c r="AY9" s="41">
        <v>4.2137103486796299</v>
      </c>
      <c r="AZ9" s="41">
        <v>19.626273683302664</v>
      </c>
      <c r="BA9" s="41">
        <v>5.1718710895019688</v>
      </c>
      <c r="BB9" s="41">
        <v>1.8014128719271394</v>
      </c>
      <c r="BC9" s="41">
        <v>5.2472147261453319</v>
      </c>
      <c r="BD9" s="41">
        <v>0.79011742247666139</v>
      </c>
      <c r="BE9" s="41">
        <v>4.7282940503333002</v>
      </c>
      <c r="BF9" s="41">
        <v>0.90909742541282645</v>
      </c>
      <c r="BG9" s="41">
        <v>2.4079642797014875</v>
      </c>
      <c r="BH9" s="41">
        <v>0.30891125075879533</v>
      </c>
      <c r="BI9" s="41">
        <v>2.0031030952779862</v>
      </c>
      <c r="BJ9" s="41">
        <v>0.27371902280933708</v>
      </c>
      <c r="BK9" s="41">
        <v>3.3628372494911147</v>
      </c>
      <c r="BL9" s="41">
        <v>0.85545767898649239</v>
      </c>
      <c r="BM9" s="41">
        <v>0.15913405285072121</v>
      </c>
      <c r="BN9" s="41">
        <v>2.3418271158533129E-2</v>
      </c>
      <c r="BO9" s="41">
        <v>1.2741055574993472</v>
      </c>
      <c r="BP9" s="41">
        <v>2.0394267150039076E-2</v>
      </c>
      <c r="BQ9" s="41">
        <v>0.81822286436789715</v>
      </c>
      <c r="BR9" s="41">
        <v>0.26223770926242129</v>
      </c>
      <c r="BS9" s="11">
        <v>0.19259999999999999</v>
      </c>
      <c r="BT9" s="11">
        <v>0.28000000000000003</v>
      </c>
      <c r="BU9" s="41" t="s">
        <v>596</v>
      </c>
      <c r="BV9" s="41">
        <v>1050</v>
      </c>
      <c r="BW9" s="42"/>
    </row>
    <row r="10" spans="1:75" s="41" customFormat="1" ht="15.6" x14ac:dyDescent="0.3">
      <c r="A10" s="41" t="s">
        <v>473</v>
      </c>
      <c r="B10" s="42" t="s">
        <v>540</v>
      </c>
      <c r="C10" s="41">
        <v>49.124766666666666</v>
      </c>
      <c r="D10" s="41">
        <v>13.691633333333334</v>
      </c>
      <c r="E10" s="41">
        <v>11.864700000000001</v>
      </c>
      <c r="F10" s="41">
        <v>6.7730999999999995</v>
      </c>
      <c r="G10" s="41">
        <v>11.635833333333332</v>
      </c>
      <c r="H10" s="41">
        <v>2.4093466666666665</v>
      </c>
      <c r="I10" s="41">
        <v>0.43240033333333333</v>
      </c>
      <c r="J10" s="41">
        <v>2.69055</v>
      </c>
      <c r="K10" s="41">
        <v>0.26145833333333329</v>
      </c>
      <c r="L10" s="41">
        <v>0.18720733333333336</v>
      </c>
      <c r="M10" s="41">
        <v>99.070996000000008</v>
      </c>
      <c r="N10" s="41">
        <v>13.794341854885662</v>
      </c>
      <c r="O10" s="41">
        <v>0.48221221669823267</v>
      </c>
      <c r="P10" s="41">
        <v>0.55743763778256117</v>
      </c>
      <c r="Q10" s="41">
        <v>4.6115967929761855E-3</v>
      </c>
      <c r="R10" s="41">
        <v>396.24058581443637</v>
      </c>
      <c r="S10" s="41">
        <v>3.3337386965130666</v>
      </c>
      <c r="T10" s="41">
        <v>1238.8379886316775</v>
      </c>
      <c r="U10" s="41">
        <v>9.5829640054167893</v>
      </c>
      <c r="V10" s="41">
        <v>1669.5905820540834</v>
      </c>
      <c r="W10" s="41">
        <v>15.958829252318573</v>
      </c>
      <c r="X10" s="41">
        <v>259.21670740579856</v>
      </c>
      <c r="Y10" s="41">
        <v>2.9280717413687927</v>
      </c>
      <c r="Z10" s="41">
        <v>4.204372515341932</v>
      </c>
      <c r="AA10" s="41">
        <v>0.87779200229744803</v>
      </c>
      <c r="AB10" s="41">
        <v>32.337942918769954</v>
      </c>
      <c r="AC10" s="41">
        <v>372.70527924948306</v>
      </c>
      <c r="AD10" s="41">
        <v>246.79607817284869</v>
      </c>
      <c r="AE10" s="41">
        <v>47.615323441776411</v>
      </c>
      <c r="AF10" s="41">
        <v>93.428092444731234</v>
      </c>
      <c r="AG10" s="41">
        <v>133.42055363271027</v>
      </c>
      <c r="AH10" s="41">
        <v>133.61746138808624</v>
      </c>
      <c r="AI10" s="41">
        <v>21.740794363529112</v>
      </c>
      <c r="AJ10" s="41">
        <v>8.7022999015891465</v>
      </c>
      <c r="AK10" s="41">
        <v>361.63226383476967</v>
      </c>
      <c r="AL10" s="41">
        <v>24.089505843341573</v>
      </c>
      <c r="AM10" s="41">
        <v>125.6934378663635</v>
      </c>
      <c r="AN10" s="41">
        <v>14.05057526443013</v>
      </c>
      <c r="AO10" s="41">
        <v>0.7360230968095699</v>
      </c>
      <c r="AP10" s="41">
        <v>4.8441915065313618E-2</v>
      </c>
      <c r="AQ10" s="41">
        <v>0.16219909380106723</v>
      </c>
      <c r="AR10" s="41">
        <v>9.6802912833636859E-2</v>
      </c>
      <c r="AS10" s="41">
        <v>1.8391142545668779</v>
      </c>
      <c r="AT10" s="41">
        <v>4.0456210469486435E-2</v>
      </c>
      <c r="AU10" s="41">
        <v>9.397877457287436E-2</v>
      </c>
      <c r="AV10" s="41">
        <v>114.3780899106648</v>
      </c>
      <c r="AW10" s="41">
        <v>12.013434687891769</v>
      </c>
      <c r="AX10" s="41">
        <v>29.740824537632001</v>
      </c>
      <c r="AY10" s="41">
        <v>4.1804294316298307</v>
      </c>
      <c r="AZ10" s="41">
        <v>19.929139915833012</v>
      </c>
      <c r="BA10" s="41">
        <v>5.1582680223598647</v>
      </c>
      <c r="BB10" s="41">
        <v>1.8290943053768072</v>
      </c>
      <c r="BC10" s="41">
        <v>5.3153705314027437</v>
      </c>
      <c r="BD10" s="41">
        <v>0.82574381255749418</v>
      </c>
      <c r="BE10" s="41">
        <v>4.9736608437647982</v>
      </c>
      <c r="BF10" s="41">
        <v>0.96255887959145847</v>
      </c>
      <c r="BG10" s="41">
        <v>2.5390122852489068</v>
      </c>
      <c r="BH10" s="41">
        <v>0.3340148197111969</v>
      </c>
      <c r="BI10" s="41">
        <v>2.047394081196213</v>
      </c>
      <c r="BJ10" s="41">
        <v>0.29617741892888105</v>
      </c>
      <c r="BK10" s="41">
        <v>3.3878470136540617</v>
      </c>
      <c r="BL10" s="41">
        <v>0.83929364222263236</v>
      </c>
      <c r="BM10" s="41">
        <v>0.15489647290890582</v>
      </c>
      <c r="BN10" s="41">
        <v>2.1484591714358792E-2</v>
      </c>
      <c r="BO10" s="41">
        <v>1.2126561632907893</v>
      </c>
      <c r="BP10" s="41">
        <v>2.021021889121646E-2</v>
      </c>
      <c r="BQ10" s="41">
        <v>0.79264986615229793</v>
      </c>
      <c r="BR10" s="41">
        <v>0.26277175376659206</v>
      </c>
      <c r="BS10" s="11">
        <v>0.22800000000000001</v>
      </c>
      <c r="BT10" s="11">
        <v>0.29099999999999998</v>
      </c>
      <c r="BU10" s="41" t="s">
        <v>597</v>
      </c>
      <c r="BV10" s="41">
        <v>998</v>
      </c>
      <c r="BW10" s="42"/>
    </row>
    <row r="11" spans="1:75" s="41" customFormat="1" ht="15.6" x14ac:dyDescent="0.3">
      <c r="A11" s="41" t="s">
        <v>474</v>
      </c>
      <c r="B11" s="42" t="s">
        <v>541</v>
      </c>
      <c r="C11" s="41">
        <v>46.917866666666669</v>
      </c>
      <c r="D11" s="41">
        <v>14.148233333333332</v>
      </c>
      <c r="E11" s="41">
        <v>13.058599999999998</v>
      </c>
      <c r="F11" s="41">
        <v>5.3595599999999992</v>
      </c>
      <c r="G11" s="41">
        <v>11.117399999999998</v>
      </c>
      <c r="H11" s="41">
        <v>3.2938266666666665</v>
      </c>
      <c r="I11" s="41">
        <v>0.89234000000000002</v>
      </c>
      <c r="J11" s="41">
        <v>3.8047266666666668</v>
      </c>
      <c r="K11" s="41">
        <v>0.44202266666666667</v>
      </c>
      <c r="L11" s="41">
        <v>0.18226200000000001</v>
      </c>
      <c r="M11" s="41">
        <v>99.216837999999996</v>
      </c>
      <c r="N11" s="41">
        <v>11.869208887346176</v>
      </c>
      <c r="O11" s="41">
        <v>0.38090958504498929</v>
      </c>
      <c r="P11" s="41">
        <v>0.86007321034906969</v>
      </c>
      <c r="Q11" s="41">
        <v>8.7464735190641105E-3</v>
      </c>
      <c r="R11" s="41">
        <v>796.0739191861129</v>
      </c>
      <c r="S11" s="41">
        <v>3.9689217316852718</v>
      </c>
      <c r="T11" s="41">
        <v>2286.1892910364845</v>
      </c>
      <c r="U11" s="41">
        <v>13.503017292256962</v>
      </c>
      <c r="V11" s="41">
        <v>1967.1417991982514</v>
      </c>
      <c r="W11" s="41">
        <v>17.25194603867342</v>
      </c>
      <c r="X11" s="41">
        <v>824.50806911941766</v>
      </c>
      <c r="Y11" s="41">
        <v>7.5556514316425281</v>
      </c>
      <c r="Z11" s="41">
        <v>6.1593093086421229</v>
      </c>
      <c r="AA11" s="41">
        <v>1.4922803995653897</v>
      </c>
      <c r="AB11" s="41">
        <v>24.851696123434003</v>
      </c>
      <c r="AC11" s="41">
        <v>446.63418762936595</v>
      </c>
      <c r="AD11" s="41">
        <v>12.383844579107038</v>
      </c>
      <c r="AE11" s="41">
        <v>47.118784725067272</v>
      </c>
      <c r="AF11" s="41">
        <v>47.39244917985561</v>
      </c>
      <c r="AG11" s="41">
        <v>81.185914997407011</v>
      </c>
      <c r="AH11" s="41">
        <v>166.63346135608185</v>
      </c>
      <c r="AI11" s="41">
        <v>25.598196420112245</v>
      </c>
      <c r="AJ11" s="41">
        <v>18.841395136487932</v>
      </c>
      <c r="AK11" s="41">
        <v>557.79830658892377</v>
      </c>
      <c r="AL11" s="41">
        <v>26.85735609888895</v>
      </c>
      <c r="AM11" s="41">
        <v>195.62741343829538</v>
      </c>
      <c r="AN11" s="41">
        <v>29.651314855571457</v>
      </c>
      <c r="AO11" s="41">
        <v>1.4476487592526324</v>
      </c>
      <c r="AP11" s="41">
        <v>3.0461487413618645E-2</v>
      </c>
      <c r="AQ11" s="41">
        <v>0.20728884702677866</v>
      </c>
      <c r="AR11" s="41">
        <v>0.1147167068857293</v>
      </c>
      <c r="AS11" s="41">
        <v>2.425378934302719</v>
      </c>
      <c r="AT11" s="41">
        <v>6.1737541158721314E-2</v>
      </c>
      <c r="AU11" s="41">
        <v>0.1826891958848598</v>
      </c>
      <c r="AV11" s="41">
        <v>246.77512080854103</v>
      </c>
      <c r="AW11" s="41">
        <v>23.837301275305354</v>
      </c>
      <c r="AX11" s="41">
        <v>56.581100794554324</v>
      </c>
      <c r="AY11" s="41">
        <v>7.4535912674742999</v>
      </c>
      <c r="AZ11" s="41">
        <v>32.520734168858297</v>
      </c>
      <c r="BA11" s="41">
        <v>7.6009181532072629</v>
      </c>
      <c r="BB11" s="41">
        <v>2.4805947914557471</v>
      </c>
      <c r="BC11" s="41">
        <v>6.9830206454543333</v>
      </c>
      <c r="BD11" s="41">
        <v>1.0296532902819084</v>
      </c>
      <c r="BE11" s="41">
        <v>5.7422617126589071</v>
      </c>
      <c r="BF11" s="41">
        <v>1.0740805701450533</v>
      </c>
      <c r="BG11" s="41">
        <v>2.6843591004139755</v>
      </c>
      <c r="BH11" s="41">
        <v>0.34802894742433682</v>
      </c>
      <c r="BI11" s="41">
        <v>2.1414179409572931</v>
      </c>
      <c r="BJ11" s="41">
        <v>0.29295162634204602</v>
      </c>
      <c r="BK11" s="41">
        <v>5.0839732775077149</v>
      </c>
      <c r="BL11" s="41">
        <v>1.7990330111278907</v>
      </c>
      <c r="BM11" s="41">
        <v>0.33863418410406537</v>
      </c>
      <c r="BN11" s="41">
        <v>4.3716166542474559E-2</v>
      </c>
      <c r="BO11" s="41">
        <v>2.3254153030891973</v>
      </c>
      <c r="BP11" s="41">
        <v>2.6502475908874713E-2</v>
      </c>
      <c r="BQ11" s="41">
        <v>1.6749560744801761</v>
      </c>
      <c r="BR11" s="41">
        <v>0.52936872084647513</v>
      </c>
      <c r="BS11" s="11">
        <v>0.377</v>
      </c>
      <c r="BT11" s="11">
        <v>0.26100000000000001</v>
      </c>
      <c r="BU11" s="41" t="s">
        <v>597</v>
      </c>
      <c r="BV11" s="41">
        <v>1140</v>
      </c>
      <c r="BW11" s="42"/>
    </row>
    <row r="12" spans="1:75" s="41" customFormat="1" ht="15.6" x14ac:dyDescent="0.3">
      <c r="A12" s="41" t="s">
        <v>475</v>
      </c>
      <c r="B12" s="42" t="s">
        <v>543</v>
      </c>
      <c r="C12" s="41">
        <v>50.272699999999993</v>
      </c>
      <c r="D12" s="41">
        <v>13.406166666666666</v>
      </c>
      <c r="E12" s="41">
        <v>11.324733333333333</v>
      </c>
      <c r="F12" s="41">
        <v>7.5467333333333331</v>
      </c>
      <c r="G12" s="41">
        <v>11.554633333333333</v>
      </c>
      <c r="H12" s="41">
        <v>2.2380333333333335</v>
      </c>
      <c r="I12" s="41">
        <v>0.36799066666666663</v>
      </c>
      <c r="J12" s="41">
        <v>2.4213800000000001</v>
      </c>
      <c r="K12" s="41">
        <v>0.21106833333333333</v>
      </c>
      <c r="L12" s="41">
        <v>0.17575166666666667</v>
      </c>
      <c r="M12" s="41">
        <v>99.51919066666666</v>
      </c>
      <c r="N12" s="41">
        <v>33.476412805181944</v>
      </c>
      <c r="O12" s="41">
        <v>0.68184655039244646</v>
      </c>
      <c r="P12" s="41">
        <v>0.43041621793968288</v>
      </c>
      <c r="Q12" s="41">
        <v>3.4866512902126654E-3</v>
      </c>
      <c r="R12" s="41">
        <v>357.52908329364925</v>
      </c>
      <c r="S12" s="41">
        <v>4.0722004235706901</v>
      </c>
      <c r="T12" s="41">
        <v>1058.1912490302725</v>
      </c>
      <c r="U12" s="41">
        <v>4.0905640861845862</v>
      </c>
      <c r="V12" s="41">
        <v>1621.2028411713986</v>
      </c>
      <c r="W12" s="41">
        <v>9.1912823225682416</v>
      </c>
      <c r="X12" s="41">
        <v>351.7311433978515</v>
      </c>
      <c r="Y12" s="41">
        <v>3.5689817655347484</v>
      </c>
      <c r="Z12" s="41">
        <v>3.7730388286553227</v>
      </c>
      <c r="AA12" s="41">
        <v>0.78520993186221688</v>
      </c>
      <c r="AB12" s="41">
        <v>31.703234413926506</v>
      </c>
      <c r="AC12" s="41">
        <v>332.87961980011522</v>
      </c>
      <c r="AD12" s="41">
        <v>325.18386982663498</v>
      </c>
      <c r="AE12" s="41">
        <v>47.287131304602291</v>
      </c>
      <c r="AF12" s="41">
        <v>104.12193285135282</v>
      </c>
      <c r="AG12" s="41">
        <v>110.16118339425654</v>
      </c>
      <c r="AH12" s="41">
        <v>128.05688510111534</v>
      </c>
      <c r="AI12" s="41">
        <v>20.866327859983183</v>
      </c>
      <c r="AJ12" s="41">
        <v>7.1966944395812797</v>
      </c>
      <c r="AK12" s="41">
        <v>333.02528006533026</v>
      </c>
      <c r="AL12" s="41">
        <v>20.522164604469666</v>
      </c>
      <c r="AM12" s="41">
        <v>108.22759212520057</v>
      </c>
      <c r="AN12" s="41">
        <v>12.980461031177786</v>
      </c>
      <c r="AO12" s="41">
        <v>0.66018415992701251</v>
      </c>
      <c r="AP12" s="41">
        <v>4.2556115578778607E-2</v>
      </c>
      <c r="AQ12" s="41">
        <v>0.15758542227575167</v>
      </c>
      <c r="AR12" s="41">
        <v>9.2595308445261149E-2</v>
      </c>
      <c r="AS12" s="41">
        <v>1.7441014034620703</v>
      </c>
      <c r="AT12" s="41">
        <v>3.2450135602553283E-2</v>
      </c>
      <c r="AU12" s="41">
        <v>7.2993293220389277E-2</v>
      </c>
      <c r="AV12" s="41">
        <v>96.674439950619998</v>
      </c>
      <c r="AW12" s="41">
        <v>10.998360849207698</v>
      </c>
      <c r="AX12" s="41">
        <v>27.285085113540639</v>
      </c>
      <c r="AY12" s="41">
        <v>3.710378916176539</v>
      </c>
      <c r="AZ12" s="41">
        <v>17.013989230875698</v>
      </c>
      <c r="BA12" s="41">
        <v>4.4771334343465004</v>
      </c>
      <c r="BB12" s="41">
        <v>1.6102577326205609</v>
      </c>
      <c r="BC12" s="41">
        <v>4.5512958509454853</v>
      </c>
      <c r="BD12" s="41">
        <v>0.72039095192744318</v>
      </c>
      <c r="BE12" s="41">
        <v>4.2713417680846151</v>
      </c>
      <c r="BF12" s="41">
        <v>0.82720846131020931</v>
      </c>
      <c r="BG12" s="41">
        <v>2.1327860469447582</v>
      </c>
      <c r="BH12" s="41">
        <v>0.27973859439408411</v>
      </c>
      <c r="BI12" s="41">
        <v>1.730276654302211</v>
      </c>
      <c r="BJ12" s="41">
        <v>0.23560671083889839</v>
      </c>
      <c r="BK12" s="41">
        <v>2.8840480919769074</v>
      </c>
      <c r="BL12" s="41">
        <v>0.7891326651965932</v>
      </c>
      <c r="BM12" s="41">
        <v>0.14403600735099983</v>
      </c>
      <c r="BN12" s="41">
        <v>1.7639801363241496E-2</v>
      </c>
      <c r="BO12" s="41">
        <v>1.0486375904868968</v>
      </c>
      <c r="BP12" s="41">
        <v>1.7944929834884122E-2</v>
      </c>
      <c r="BQ12" s="41">
        <v>0.73583550925633234</v>
      </c>
      <c r="BR12" s="41">
        <v>0.23360569984700136</v>
      </c>
      <c r="BS12" s="11">
        <v>0.184</v>
      </c>
      <c r="BT12" s="11">
        <v>0.26800000000000002</v>
      </c>
      <c r="BU12" s="41" t="s">
        <v>597</v>
      </c>
      <c r="BV12" s="41">
        <v>977</v>
      </c>
      <c r="BW12" s="42"/>
    </row>
    <row r="13" spans="1:75" s="41" customFormat="1" ht="15.6" x14ac:dyDescent="0.3">
      <c r="A13" s="41" t="s">
        <v>476</v>
      </c>
      <c r="B13" s="42" t="s">
        <v>544</v>
      </c>
      <c r="C13" s="41">
        <v>49.209566666666667</v>
      </c>
      <c r="D13" s="41">
        <v>13.243900000000002</v>
      </c>
      <c r="E13" s="41">
        <v>11.568599999999998</v>
      </c>
      <c r="F13" s="41">
        <v>7.270386666666667</v>
      </c>
      <c r="G13" s="41">
        <v>12.098033333333333</v>
      </c>
      <c r="H13" s="41">
        <v>2.3907066666666665</v>
      </c>
      <c r="I13" s="41">
        <v>0.50167733333333331</v>
      </c>
      <c r="J13" s="41">
        <v>2.4938533333333335</v>
      </c>
      <c r="K13" s="41">
        <v>0.23658900000000002</v>
      </c>
      <c r="L13" s="41">
        <v>0.15924166666666667</v>
      </c>
      <c r="M13" s="41">
        <v>99.17255466666667</v>
      </c>
      <c r="N13" s="41">
        <v>43.935090265174296</v>
      </c>
      <c r="O13" s="41">
        <v>0.67941819699077455</v>
      </c>
      <c r="P13" s="41">
        <v>0.51672625213644219</v>
      </c>
      <c r="Q13" s="41">
        <v>5.0527407354697979E-3</v>
      </c>
      <c r="R13" s="41">
        <v>403.56272447289194</v>
      </c>
      <c r="S13" s="41">
        <v>3.6239041041489242</v>
      </c>
      <c r="T13" s="41">
        <v>1137.7869933946388</v>
      </c>
      <c r="U13" s="41">
        <v>5.6828917062482427</v>
      </c>
      <c r="V13" s="41">
        <v>1957.4881254838183</v>
      </c>
      <c r="W13" s="41">
        <v>13.914555958688799</v>
      </c>
      <c r="X13" s="41">
        <v>584.24490481496377</v>
      </c>
      <c r="Y13" s="41">
        <v>8.6239287374086633</v>
      </c>
      <c r="Z13" s="41">
        <v>4.1980705148500581</v>
      </c>
      <c r="AA13" s="41">
        <v>0.88362596614083366</v>
      </c>
      <c r="AB13" s="41">
        <v>32.151706925079473</v>
      </c>
      <c r="AC13" s="41">
        <v>344.73440025460667</v>
      </c>
      <c r="AD13" s="41">
        <v>280.15729228490665</v>
      </c>
      <c r="AE13" s="41">
        <v>48.251669317676367</v>
      </c>
      <c r="AF13" s="41">
        <v>102.95918534626026</v>
      </c>
      <c r="AG13" s="41">
        <v>126.49561251806441</v>
      </c>
      <c r="AH13" s="41">
        <v>131.23014677787921</v>
      </c>
      <c r="AI13" s="41">
        <v>20.290525028637077</v>
      </c>
      <c r="AJ13" s="41">
        <v>9.6057260951068262</v>
      </c>
      <c r="AK13" s="41">
        <v>378.22254979521324</v>
      </c>
      <c r="AL13" s="41">
        <v>19.862324291467601</v>
      </c>
      <c r="AM13" s="41">
        <v>109.86144495543337</v>
      </c>
      <c r="AN13" s="41">
        <v>13.743837329934754</v>
      </c>
      <c r="AO13" s="41">
        <v>0.73890596948884291</v>
      </c>
      <c r="AP13" s="41">
        <v>4.5598712593625731E-2</v>
      </c>
      <c r="AQ13" s="41">
        <v>0.14895668611957202</v>
      </c>
      <c r="AR13" s="41">
        <v>8.8152187968920798E-2</v>
      </c>
      <c r="AS13" s="41">
        <v>1.6997727867711392</v>
      </c>
      <c r="AT13" s="41">
        <v>3.439131813887638E-2</v>
      </c>
      <c r="AU13" s="41">
        <v>0.10203858960470991</v>
      </c>
      <c r="AV13" s="41">
        <v>133.4346728088293</v>
      </c>
      <c r="AW13" s="41">
        <v>12.067368680068039</v>
      </c>
      <c r="AX13" s="41">
        <v>29.207185749376556</v>
      </c>
      <c r="AY13" s="41">
        <v>3.9461952843842099</v>
      </c>
      <c r="AZ13" s="41">
        <v>18.106530382660203</v>
      </c>
      <c r="BA13" s="41">
        <v>4.6202670201662031</v>
      </c>
      <c r="BB13" s="41">
        <v>1.6200079444380606</v>
      </c>
      <c r="BC13" s="41">
        <v>4.6773013985759047</v>
      </c>
      <c r="BD13" s="41">
        <v>0.69242917871489884</v>
      </c>
      <c r="BE13" s="41">
        <v>4.1843103895238016</v>
      </c>
      <c r="BF13" s="41">
        <v>0.77510575551530092</v>
      </c>
      <c r="BG13" s="41">
        <v>2.0118376592720062</v>
      </c>
      <c r="BH13" s="41">
        <v>0.25989026848766189</v>
      </c>
      <c r="BI13" s="41">
        <v>1.6729015879683118</v>
      </c>
      <c r="BJ13" s="41">
        <v>0.22894807511405482</v>
      </c>
      <c r="BK13" s="41">
        <v>2.9911720579142052</v>
      </c>
      <c r="BL13" s="41">
        <v>0.83572808974635138</v>
      </c>
      <c r="BM13" s="41">
        <v>0.16719856831843269</v>
      </c>
      <c r="BN13" s="41">
        <v>2.3520291048714378E-2</v>
      </c>
      <c r="BO13" s="41">
        <v>1.3076040234283506</v>
      </c>
      <c r="BP13" s="41">
        <v>1.9621208167379393E-2</v>
      </c>
      <c r="BQ13" s="41">
        <v>0.82240420971260619</v>
      </c>
      <c r="BR13" s="41">
        <v>0.26271435060465437</v>
      </c>
      <c r="BS13" s="11">
        <v>0.22</v>
      </c>
      <c r="BT13" s="11">
        <v>0.28100000000000003</v>
      </c>
      <c r="BU13" s="41" t="s">
        <v>597</v>
      </c>
      <c r="BV13" s="41">
        <v>1357</v>
      </c>
      <c r="BW13" s="42"/>
    </row>
    <row r="14" spans="1:75" s="41" customFormat="1" ht="15.6" x14ac:dyDescent="0.3">
      <c r="A14" s="41" t="s">
        <v>477</v>
      </c>
      <c r="B14" s="42" t="s">
        <v>545</v>
      </c>
      <c r="C14" s="41">
        <v>49.377900000000004</v>
      </c>
      <c r="D14" s="41">
        <v>12.882633333333333</v>
      </c>
      <c r="E14" s="41">
        <v>11.432766666666666</v>
      </c>
      <c r="F14" s="41">
        <v>7.9458633333333326</v>
      </c>
      <c r="G14" s="41">
        <v>12.036999999999999</v>
      </c>
      <c r="H14" s="41">
        <v>2.3688300000000004</v>
      </c>
      <c r="I14" s="41">
        <v>0.46499700000000005</v>
      </c>
      <c r="J14" s="41">
        <v>2.5485133333333332</v>
      </c>
      <c r="K14" s="41">
        <v>0.24380266666666664</v>
      </c>
      <c r="L14" s="41">
        <v>0.168573</v>
      </c>
      <c r="M14" s="41">
        <v>99.470879333333329</v>
      </c>
      <c r="N14" s="41">
        <v>61.039382374434581</v>
      </c>
      <c r="O14" s="41">
        <v>1.1607764629698369</v>
      </c>
      <c r="P14" s="41">
        <v>0.41862695700841984</v>
      </c>
      <c r="Q14" s="41">
        <v>4.9516102855750969E-3</v>
      </c>
      <c r="R14" s="41">
        <v>406.68324467432979</v>
      </c>
      <c r="S14" s="41">
        <v>3.8944364946310794</v>
      </c>
      <c r="T14" s="41">
        <v>1149.571199508378</v>
      </c>
      <c r="U14" s="41">
        <v>10.409512791231968</v>
      </c>
      <c r="V14" s="41">
        <v>1026.9460023713982</v>
      </c>
      <c r="W14" s="41">
        <v>9.5017112647423758</v>
      </c>
      <c r="X14" s="41">
        <v>568.15902306396663</v>
      </c>
      <c r="Y14" s="41">
        <v>6.2706742798510167</v>
      </c>
      <c r="Z14" s="41">
        <v>4.1077650104867702</v>
      </c>
      <c r="AA14" s="41">
        <v>0.88637995692842642</v>
      </c>
      <c r="AB14" s="41">
        <v>33.202276435745581</v>
      </c>
      <c r="AC14" s="41">
        <v>339.88927416272753</v>
      </c>
      <c r="AD14" s="41">
        <v>397.07935396261701</v>
      </c>
      <c r="AE14" s="41">
        <v>50.080997597373525</v>
      </c>
      <c r="AF14" s="41">
        <v>136.89720028128269</v>
      </c>
      <c r="AG14" s="41">
        <v>163.86081048203476</v>
      </c>
      <c r="AH14" s="41">
        <v>127.22019928965452</v>
      </c>
      <c r="AI14" s="41">
        <v>20.572549229601712</v>
      </c>
      <c r="AJ14" s="41">
        <v>9.0206351331614574</v>
      </c>
      <c r="AK14" s="41">
        <v>365.57123949278105</v>
      </c>
      <c r="AL14" s="41">
        <v>20.553088208654668</v>
      </c>
      <c r="AM14" s="41">
        <v>118.62089436711084</v>
      </c>
      <c r="AN14" s="41">
        <v>14.554549369415502</v>
      </c>
      <c r="AO14" s="41">
        <v>0.75717184153935468</v>
      </c>
      <c r="AP14" s="41">
        <v>5.6277454770474744E-2</v>
      </c>
      <c r="AQ14" s="41">
        <v>0.15425068810496895</v>
      </c>
      <c r="AR14" s="41">
        <v>8.9316695736001497E-2</v>
      </c>
      <c r="AS14" s="41">
        <v>1.7183541865213412</v>
      </c>
      <c r="AT14" s="41">
        <v>3.7018492306048173E-2</v>
      </c>
      <c r="AU14" s="41">
        <v>9.0056752448975083E-2</v>
      </c>
      <c r="AV14" s="41">
        <v>117.49275775432311</v>
      </c>
      <c r="AW14" s="41">
        <v>12.644935406529088</v>
      </c>
      <c r="AX14" s="41">
        <v>31.301979957323425</v>
      </c>
      <c r="AY14" s="41">
        <v>4.2764618824230523</v>
      </c>
      <c r="AZ14" s="41">
        <v>19.349995217890811</v>
      </c>
      <c r="BA14" s="41">
        <v>4.8701030222424819</v>
      </c>
      <c r="BB14" s="41">
        <v>1.6849774646970965</v>
      </c>
      <c r="BC14" s="41">
        <v>4.8325258095973869</v>
      </c>
      <c r="BD14" s="41">
        <v>0.74041104185885553</v>
      </c>
      <c r="BE14" s="41">
        <v>4.3859343302531313</v>
      </c>
      <c r="BF14" s="41">
        <v>0.80154855549650006</v>
      </c>
      <c r="BG14" s="41">
        <v>2.1657273133206094</v>
      </c>
      <c r="BH14" s="41">
        <v>0.28311759433569439</v>
      </c>
      <c r="BI14" s="41">
        <v>1.7372436799775839</v>
      </c>
      <c r="BJ14" s="41">
        <v>0.24234675094364033</v>
      </c>
      <c r="BK14" s="41">
        <v>3.2296857925234068</v>
      </c>
      <c r="BL14" s="41">
        <v>0.87430556913304702</v>
      </c>
      <c r="BM14" s="41">
        <v>0.18241318010186469</v>
      </c>
      <c r="BN14" s="41">
        <v>2.2425082789324799E-2</v>
      </c>
      <c r="BO14" s="41">
        <v>1.2221392900258712</v>
      </c>
      <c r="BP14" s="41">
        <v>1.9469487166205862E-2</v>
      </c>
      <c r="BQ14" s="41">
        <v>0.86645531895465089</v>
      </c>
      <c r="BR14" s="41">
        <v>0.27379827962007808</v>
      </c>
      <c r="BS14" s="11">
        <v>0.20899999999999999</v>
      </c>
      <c r="BT14" s="11">
        <v>0.253</v>
      </c>
      <c r="BU14" s="41" t="s">
        <v>597</v>
      </c>
      <c r="BV14" s="41">
        <v>1320</v>
      </c>
      <c r="BW14" s="42"/>
    </row>
    <row r="15" spans="1:75" s="41" customFormat="1" ht="15.6" x14ac:dyDescent="0.3">
      <c r="A15" s="41" t="s">
        <v>478</v>
      </c>
      <c r="B15" s="42" t="s">
        <v>546</v>
      </c>
      <c r="C15" s="41">
        <v>48.770800000000001</v>
      </c>
      <c r="D15" s="41">
        <v>13.828866666666668</v>
      </c>
      <c r="E15" s="41">
        <v>12.594633333333332</v>
      </c>
      <c r="F15" s="41">
        <v>5.0909866666666668</v>
      </c>
      <c r="G15" s="41">
        <v>9.9910000000000014</v>
      </c>
      <c r="H15" s="41">
        <v>3.3448133333333332</v>
      </c>
      <c r="I15" s="41">
        <v>0.8855590000000001</v>
      </c>
      <c r="J15" s="41">
        <v>3.7786266666666664</v>
      </c>
      <c r="K15" s="41">
        <v>0.45182600000000001</v>
      </c>
      <c r="L15" s="41">
        <v>0.20997533333333332</v>
      </c>
      <c r="M15" s="41">
        <v>98.947086999999996</v>
      </c>
      <c r="N15" s="41">
        <v>37.707452987724231</v>
      </c>
      <c r="O15" s="41">
        <v>0.64981653347376278</v>
      </c>
      <c r="P15" s="41">
        <v>0.67663029868453994</v>
      </c>
      <c r="Q15" s="41">
        <v>8.1301732006333043E-3</v>
      </c>
      <c r="R15" s="41">
        <v>753.58937238533599</v>
      </c>
      <c r="S15" s="41">
        <v>7.123443939735016</v>
      </c>
      <c r="T15" s="41">
        <v>2245.4186031315035</v>
      </c>
      <c r="U15" s="41">
        <v>20.898594674342746</v>
      </c>
      <c r="V15" s="41">
        <v>1009.707941480141</v>
      </c>
      <c r="W15" s="41">
        <v>13.812355280116408</v>
      </c>
      <c r="X15" s="41">
        <v>1187.158279559518</v>
      </c>
      <c r="Y15" s="41">
        <v>15.638825852561553</v>
      </c>
      <c r="Z15" s="41">
        <v>7.2014559123626496</v>
      </c>
      <c r="AA15" s="41">
        <v>1.4177999585012941</v>
      </c>
      <c r="AB15" s="41">
        <v>26.415733162760731</v>
      </c>
      <c r="AC15" s="41">
        <v>445.76071402253228</v>
      </c>
      <c r="AD15" s="41">
        <v>35.203115967084464</v>
      </c>
      <c r="AE15" s="41">
        <v>44.307814240601466</v>
      </c>
      <c r="AF15" s="41">
        <v>52.462004160739653</v>
      </c>
      <c r="AG15" s="41">
        <v>99.417135326183811</v>
      </c>
      <c r="AH15" s="41">
        <v>167.00768829286105</v>
      </c>
      <c r="AI15" s="41">
        <v>23.788319913811918</v>
      </c>
      <c r="AJ15" s="41">
        <v>17.713853884754201</v>
      </c>
      <c r="AK15" s="41">
        <v>505.37674170013298</v>
      </c>
      <c r="AL15" s="41">
        <v>32.334256463002987</v>
      </c>
      <c r="AM15" s="41">
        <v>198.85345251305404</v>
      </c>
      <c r="AN15" s="41">
        <v>29.253528080539382</v>
      </c>
      <c r="AO15" s="41">
        <v>1.3075735020529704</v>
      </c>
      <c r="AP15" s="41">
        <v>3.7146269971470552E-2</v>
      </c>
      <c r="AQ15" s="41">
        <v>0.20899722770528376</v>
      </c>
      <c r="AR15" s="41">
        <v>0.11807357492875635</v>
      </c>
      <c r="AS15" s="41">
        <v>2.447068859929602</v>
      </c>
      <c r="AT15" s="41">
        <v>6.0997631160780143E-2</v>
      </c>
      <c r="AU15" s="41">
        <v>0.19199770925494949</v>
      </c>
      <c r="AV15" s="41">
        <v>229.02955279787116</v>
      </c>
      <c r="AW15" s="41">
        <v>24.09756670902166</v>
      </c>
      <c r="AX15" s="41">
        <v>55.047510719594626</v>
      </c>
      <c r="AY15" s="41">
        <v>7.3182233457234895</v>
      </c>
      <c r="AZ15" s="41">
        <v>32.295443353551953</v>
      </c>
      <c r="BA15" s="41">
        <v>7.6931643959622793</v>
      </c>
      <c r="BB15" s="41">
        <v>2.5819701959724992</v>
      </c>
      <c r="BC15" s="41">
        <v>7.4287532910819714</v>
      </c>
      <c r="BD15" s="41">
        <v>1.1621423819811307</v>
      </c>
      <c r="BE15" s="41">
        <v>6.7078685037153889</v>
      </c>
      <c r="BF15" s="41">
        <v>1.2674348388143557</v>
      </c>
      <c r="BG15" s="41">
        <v>3.3209737692259695</v>
      </c>
      <c r="BH15" s="41">
        <v>0.44444778686238096</v>
      </c>
      <c r="BI15" s="41">
        <v>2.6821904623406647</v>
      </c>
      <c r="BJ15" s="41">
        <v>0.4012365680469811</v>
      </c>
      <c r="BK15" s="41">
        <v>5.3438092942539717</v>
      </c>
      <c r="BL15" s="41">
        <v>1.7697681008656641</v>
      </c>
      <c r="BM15" s="41">
        <v>0.32925877516978119</v>
      </c>
      <c r="BN15" s="41">
        <v>4.2550600134962223E-2</v>
      </c>
      <c r="BO15" s="41">
        <v>2.155749635637056</v>
      </c>
      <c r="BP15" s="41">
        <v>2.4380692138925453E-2</v>
      </c>
      <c r="BQ15" s="41">
        <v>1.7852303316742701</v>
      </c>
      <c r="BR15" s="41">
        <v>0.52610036666016113</v>
      </c>
      <c r="BS15" s="11">
        <v>0.35899999999999999</v>
      </c>
      <c r="BT15" s="11">
        <v>0.22500000000000001</v>
      </c>
      <c r="BU15" s="41" t="s">
        <v>597</v>
      </c>
      <c r="BV15" s="41">
        <v>1020</v>
      </c>
      <c r="BW15" s="42"/>
    </row>
    <row r="16" spans="1:75" s="41" customFormat="1" ht="15.6" x14ac:dyDescent="0.3">
      <c r="A16" s="41" t="s">
        <v>479</v>
      </c>
      <c r="B16" s="42" t="s">
        <v>547</v>
      </c>
      <c r="C16" s="41">
        <v>48.661933333333337</v>
      </c>
      <c r="D16" s="41">
        <v>13.776133333333334</v>
      </c>
      <c r="E16" s="41">
        <v>11.795466666666664</v>
      </c>
      <c r="F16" s="41">
        <v>6.87277</v>
      </c>
      <c r="G16" s="41">
        <v>11.679766666666668</v>
      </c>
      <c r="H16" s="41">
        <v>2.4685899999999998</v>
      </c>
      <c r="I16" s="41">
        <v>0.449932</v>
      </c>
      <c r="J16" s="41">
        <v>2.7079166666666663</v>
      </c>
      <c r="K16" s="41">
        <v>0.26671866666666666</v>
      </c>
      <c r="L16" s="41">
        <v>0.19531433333333334</v>
      </c>
      <c r="M16" s="41">
        <v>98.874541666666673</v>
      </c>
      <c r="N16" s="41">
        <v>14.898093386497566</v>
      </c>
      <c r="O16" s="41">
        <v>0.45877196821082478</v>
      </c>
      <c r="P16" s="41">
        <v>0.57815828761677723</v>
      </c>
      <c r="Q16" s="41">
        <v>4.0356541105216271E-3</v>
      </c>
      <c r="R16" s="41">
        <v>413.45835443627107</v>
      </c>
      <c r="S16" s="41">
        <v>4.3375769643910598</v>
      </c>
      <c r="T16" s="41">
        <v>1274.8759566014803</v>
      </c>
      <c r="U16" s="41">
        <v>7.7631265803984117</v>
      </c>
      <c r="V16" s="41">
        <v>1756.3253041608627</v>
      </c>
      <c r="W16" s="41">
        <v>11.092994110560433</v>
      </c>
      <c r="X16" s="41">
        <v>293.95795227389175</v>
      </c>
      <c r="Y16" s="41">
        <v>3.2609339898293266</v>
      </c>
      <c r="Z16" s="41">
        <v>4.0118594716001468</v>
      </c>
      <c r="AA16" s="41">
        <v>0.85524958139260165</v>
      </c>
      <c r="AB16" s="41">
        <v>32.615061249679563</v>
      </c>
      <c r="AC16" s="41">
        <v>369.93895146023561</v>
      </c>
      <c r="AD16" s="41">
        <v>238.59383742585271</v>
      </c>
      <c r="AE16" s="41">
        <v>47.151920603508309</v>
      </c>
      <c r="AF16" s="41">
        <v>90.87156017157703</v>
      </c>
      <c r="AG16" s="41">
        <v>137.74240284307555</v>
      </c>
      <c r="AH16" s="41">
        <v>132.71890699599444</v>
      </c>
      <c r="AI16" s="41">
        <v>21.713644818191945</v>
      </c>
      <c r="AJ16" s="41">
        <v>9.0667822345007441</v>
      </c>
      <c r="AK16" s="41">
        <v>364.20043409613891</v>
      </c>
      <c r="AL16" s="41">
        <v>23.479910615917053</v>
      </c>
      <c r="AM16" s="41">
        <v>124.79273353723033</v>
      </c>
      <c r="AN16" s="41">
        <v>14.080425048709762</v>
      </c>
      <c r="AO16" s="41">
        <v>0.78531105526367773</v>
      </c>
      <c r="AP16" s="41">
        <v>5.0993126195475837E-2</v>
      </c>
      <c r="AQ16" s="41">
        <v>0.1674698867970737</v>
      </c>
      <c r="AR16" s="41">
        <v>9.4708111553316932E-2</v>
      </c>
      <c r="AS16" s="41">
        <v>1.9096614542266441</v>
      </c>
      <c r="AT16" s="41">
        <v>3.6624744565508092E-2</v>
      </c>
      <c r="AU16" s="41">
        <v>9.753972458153895E-2</v>
      </c>
      <c r="AV16" s="41">
        <v>118.30336646878352</v>
      </c>
      <c r="AW16" s="41">
        <v>12.217198340287796</v>
      </c>
      <c r="AX16" s="41">
        <v>30.152432279538687</v>
      </c>
      <c r="AY16" s="41">
        <v>4.2379971977741642</v>
      </c>
      <c r="AZ16" s="41">
        <v>19.834439228880743</v>
      </c>
      <c r="BA16" s="41">
        <v>5.0770571660281645</v>
      </c>
      <c r="BB16" s="41">
        <v>1.8008990517300572</v>
      </c>
      <c r="BC16" s="41">
        <v>5.2168316881282824</v>
      </c>
      <c r="BD16" s="41">
        <v>0.80123489323465558</v>
      </c>
      <c r="BE16" s="41">
        <v>4.81623960433582</v>
      </c>
      <c r="BF16" s="41">
        <v>0.91480762046683939</v>
      </c>
      <c r="BG16" s="41">
        <v>2.4145551358334294</v>
      </c>
      <c r="BH16" s="41">
        <v>0.31589412412941931</v>
      </c>
      <c r="BI16" s="41">
        <v>2.0493552081069395</v>
      </c>
      <c r="BJ16" s="41">
        <v>0.29009947867648256</v>
      </c>
      <c r="BK16" s="41">
        <v>3.3663206073247456</v>
      </c>
      <c r="BL16" s="41">
        <v>0.84474482486047109</v>
      </c>
      <c r="BM16" s="41">
        <v>0.15515824610759979</v>
      </c>
      <c r="BN16" s="41">
        <v>2.3974949397694515E-2</v>
      </c>
      <c r="BO16" s="41">
        <v>1.2531887307828435</v>
      </c>
      <c r="BP16" s="41">
        <v>2.0340747986967316E-2</v>
      </c>
      <c r="BQ16" s="41">
        <v>0.81603004284344993</v>
      </c>
      <c r="BR16" s="41">
        <v>0.2617056067419033</v>
      </c>
      <c r="BS16" s="11">
        <v>0.20499999999999999</v>
      </c>
      <c r="BT16" s="11">
        <v>0.28499999999999998</v>
      </c>
      <c r="BU16" s="41" t="s">
        <v>597</v>
      </c>
      <c r="BV16" s="41">
        <v>1305</v>
      </c>
      <c r="BW16" s="42"/>
    </row>
    <row r="17" spans="1:75" s="41" customFormat="1" ht="15.6" x14ac:dyDescent="0.3">
      <c r="A17" s="41" t="s">
        <v>480</v>
      </c>
      <c r="B17" s="42" t="s">
        <v>548</v>
      </c>
      <c r="C17" s="41">
        <v>49.897199999999998</v>
      </c>
      <c r="D17" s="41">
        <v>13.540066666666666</v>
      </c>
      <c r="E17" s="41">
        <v>11.873733333333334</v>
      </c>
      <c r="F17" s="41">
        <v>6.8956566666666665</v>
      </c>
      <c r="G17" s="41">
        <v>11.298166666666667</v>
      </c>
      <c r="H17" s="41">
        <v>2.4423966666666668</v>
      </c>
      <c r="I17" s="41">
        <v>0.406248</v>
      </c>
      <c r="J17" s="41">
        <v>2.4777166666666668</v>
      </c>
      <c r="K17" s="41">
        <v>0.23007566666666665</v>
      </c>
      <c r="L17" s="41">
        <v>0.18570033333333336</v>
      </c>
      <c r="M17" s="41">
        <v>99.246960666666681</v>
      </c>
      <c r="N17" s="41">
        <v>27.763695797729454</v>
      </c>
      <c r="O17" s="41">
        <v>0.79376668502273029</v>
      </c>
      <c r="P17" s="41">
        <v>0.46273560390327467</v>
      </c>
      <c r="Q17" s="41">
        <v>4.0057580965856604E-3</v>
      </c>
      <c r="R17" s="41">
        <v>365.68131442973333</v>
      </c>
      <c r="S17" s="41">
        <v>3.3259043150849323</v>
      </c>
      <c r="T17" s="41">
        <v>1168.8637915530683</v>
      </c>
      <c r="U17" s="41">
        <v>6.3251613994305131</v>
      </c>
      <c r="V17" s="41">
        <v>2073.8776266389737</v>
      </c>
      <c r="W17" s="41">
        <v>11.11051037386575</v>
      </c>
      <c r="X17" s="41">
        <v>373.05920402944014</v>
      </c>
      <c r="Y17" s="41">
        <v>4.5139583711109372</v>
      </c>
      <c r="Z17" s="41">
        <v>4.2445956145599784</v>
      </c>
      <c r="AA17" s="41">
        <v>0.79964595815780459</v>
      </c>
      <c r="AB17" s="41">
        <v>31.567832526379231</v>
      </c>
      <c r="AC17" s="41">
        <v>328.32221924882941</v>
      </c>
      <c r="AD17" s="41">
        <v>267.35609825348968</v>
      </c>
      <c r="AE17" s="41">
        <v>49.705441275755589</v>
      </c>
      <c r="AF17" s="41">
        <v>67.696246062378236</v>
      </c>
      <c r="AG17" s="41">
        <v>123.29248631511908</v>
      </c>
      <c r="AH17" s="41">
        <v>138.5941278785204</v>
      </c>
      <c r="AI17" s="41">
        <v>21.329706424256852</v>
      </c>
      <c r="AJ17" s="41">
        <v>7.6865283264205626</v>
      </c>
      <c r="AK17" s="41">
        <v>353.32682297801745</v>
      </c>
      <c r="AL17" s="41">
        <v>21.358577039719272</v>
      </c>
      <c r="AM17" s="41">
        <v>119.39392451550893</v>
      </c>
      <c r="AN17" s="41">
        <v>13.125243888380533</v>
      </c>
      <c r="AO17" s="41">
        <v>0.74666152880342473</v>
      </c>
      <c r="AP17" s="41">
        <v>4.1576788607435279E-2</v>
      </c>
      <c r="AQ17" s="41">
        <v>0.16794695174095967</v>
      </c>
      <c r="AR17" s="41">
        <v>9.4865854389854593E-2</v>
      </c>
      <c r="AS17" s="41">
        <v>1.7931548045271786</v>
      </c>
      <c r="AT17" s="41">
        <v>3.5454460286689853E-2</v>
      </c>
      <c r="AU17" s="41">
        <v>7.9448507790702783E-2</v>
      </c>
      <c r="AV17" s="41">
        <v>106.58588695519954</v>
      </c>
      <c r="AW17" s="41">
        <v>11.747721591002639</v>
      </c>
      <c r="AX17" s="41">
        <v>28.852448179539451</v>
      </c>
      <c r="AY17" s="41">
        <v>4.0150734865785402</v>
      </c>
      <c r="AZ17" s="41">
        <v>18.617924172077174</v>
      </c>
      <c r="BA17" s="41">
        <v>4.7013155322226865</v>
      </c>
      <c r="BB17" s="41">
        <v>1.6998635655315633</v>
      </c>
      <c r="BC17" s="41">
        <v>4.8865031970170314</v>
      </c>
      <c r="BD17" s="41">
        <v>0.7541329966176884</v>
      </c>
      <c r="BE17" s="41">
        <v>4.5063830035253574</v>
      </c>
      <c r="BF17" s="41">
        <v>0.83719043094506274</v>
      </c>
      <c r="BG17" s="41">
        <v>2.2316401797732044</v>
      </c>
      <c r="BH17" s="41">
        <v>0.28417060026970492</v>
      </c>
      <c r="BI17" s="41">
        <v>1.7909059265633802</v>
      </c>
      <c r="BJ17" s="41">
        <v>0.24423451314657429</v>
      </c>
      <c r="BK17" s="41">
        <v>3.2192099256053535</v>
      </c>
      <c r="BL17" s="41">
        <v>0.80395777557179438</v>
      </c>
      <c r="BM17" s="41">
        <v>0.15486055330674189</v>
      </c>
      <c r="BN17" s="41">
        <v>1.9704468685829531E-2</v>
      </c>
      <c r="BO17" s="41">
        <v>1.1709203327734607</v>
      </c>
      <c r="BP17" s="41">
        <v>2.0241726679355622E-2</v>
      </c>
      <c r="BQ17" s="41">
        <v>0.79604493869870896</v>
      </c>
      <c r="BR17" s="41">
        <v>0.25777530113669483</v>
      </c>
      <c r="BS17" s="11">
        <v>0.20499999999999999</v>
      </c>
      <c r="BT17" s="11">
        <v>0.29199999999999998</v>
      </c>
      <c r="BU17" s="41" t="s">
        <v>597</v>
      </c>
      <c r="BV17">
        <v>1248</v>
      </c>
      <c r="BW17" s="42"/>
    </row>
    <row r="18" spans="1:75" s="41" customFormat="1" ht="15.6" x14ac:dyDescent="0.3">
      <c r="A18" s="41" t="s">
        <v>481</v>
      </c>
      <c r="B18" s="42" t="s">
        <v>549</v>
      </c>
      <c r="C18" s="41">
        <v>48.992266666666666</v>
      </c>
      <c r="D18" s="41">
        <v>13.784033333333333</v>
      </c>
      <c r="E18" s="41">
        <v>11.786966666666666</v>
      </c>
      <c r="F18" s="41">
        <v>6.582443333333333</v>
      </c>
      <c r="G18" s="41">
        <v>11.4627</v>
      </c>
      <c r="H18" s="41">
        <v>2.6978533333333332</v>
      </c>
      <c r="I18" s="41">
        <v>0.56260133333333329</v>
      </c>
      <c r="J18" s="41">
        <v>2.8525166666666664</v>
      </c>
      <c r="K18" s="41">
        <v>0.30591133333333331</v>
      </c>
      <c r="L18" s="41">
        <v>0.19141666666666665</v>
      </c>
      <c r="M18" s="41">
        <v>99.218709333333308</v>
      </c>
      <c r="N18" s="41">
        <v>15.079195665631181</v>
      </c>
      <c r="O18" s="41">
        <v>0.79910920961247522</v>
      </c>
      <c r="P18" s="41">
        <v>0.64107888791427137</v>
      </c>
      <c r="Q18" s="41">
        <v>6.4145907541487013E-3</v>
      </c>
      <c r="R18" s="41">
        <v>494.19218025550191</v>
      </c>
      <c r="S18" s="41">
        <v>4.8890673521923063</v>
      </c>
      <c r="T18" s="41">
        <v>1460.2516086401274</v>
      </c>
      <c r="U18" s="41">
        <v>9.5234813689024485</v>
      </c>
      <c r="V18" s="41">
        <v>1714.0060719511059</v>
      </c>
      <c r="W18" s="41">
        <v>9.3398558972507608</v>
      </c>
      <c r="X18" s="41">
        <v>490.25540630009823</v>
      </c>
      <c r="Y18" s="41">
        <v>4.697398042080092</v>
      </c>
      <c r="Z18" s="41">
        <v>5.2566417454124625</v>
      </c>
      <c r="AA18" s="41">
        <v>1.0454569675425927</v>
      </c>
      <c r="AB18" s="41">
        <v>30.52994757805876</v>
      </c>
      <c r="AC18" s="41">
        <v>375.24145615467768</v>
      </c>
      <c r="AD18" s="41">
        <v>220.05140065626185</v>
      </c>
      <c r="AE18" s="41">
        <v>46.766849067486362</v>
      </c>
      <c r="AF18" s="41">
        <v>90.870778701773915</v>
      </c>
      <c r="AG18" s="41">
        <v>142.64236968996212</v>
      </c>
      <c r="AH18" s="41">
        <v>135.92584959198064</v>
      </c>
      <c r="AI18" s="41">
        <v>22.615963667770338</v>
      </c>
      <c r="AJ18" s="41">
        <v>11.542074784152852</v>
      </c>
      <c r="AK18" s="41">
        <v>417.34748909134447</v>
      </c>
      <c r="AL18" s="41">
        <v>23.294721862815422</v>
      </c>
      <c r="AM18" s="41">
        <v>139.01565496772309</v>
      </c>
      <c r="AN18" s="41">
        <v>17.610222741417481</v>
      </c>
      <c r="AO18" s="41">
        <v>0.89812360040421901</v>
      </c>
      <c r="AP18" s="41">
        <v>5.0581422435278918E-2</v>
      </c>
      <c r="AQ18" s="41">
        <v>0.17945668843043347</v>
      </c>
      <c r="AR18" s="41">
        <v>0.10021155818540145</v>
      </c>
      <c r="AS18" s="41">
        <v>1.9928685455245958</v>
      </c>
      <c r="AT18" s="41">
        <v>3.9000599201447272E-2</v>
      </c>
      <c r="AU18" s="41">
        <v>0.10957092843285079</v>
      </c>
      <c r="AV18" s="41">
        <v>149.74267927482737</v>
      </c>
      <c r="AW18" s="41">
        <v>15.127528610938286</v>
      </c>
      <c r="AX18" s="41">
        <v>36.214272719140205</v>
      </c>
      <c r="AY18" s="41">
        <v>4.9014851895037523</v>
      </c>
      <c r="AZ18" s="41">
        <v>22.414074570195737</v>
      </c>
      <c r="BA18" s="41">
        <v>5.5984150570985065</v>
      </c>
      <c r="BB18" s="41">
        <v>1.9355171200704933</v>
      </c>
      <c r="BC18" s="41">
        <v>5.4468149781714299</v>
      </c>
      <c r="BD18" s="41">
        <v>0.84501978799883382</v>
      </c>
      <c r="BE18" s="41">
        <v>4.8760700760946651</v>
      </c>
      <c r="BF18" s="41">
        <v>0.90458568177614274</v>
      </c>
      <c r="BG18" s="41">
        <v>2.4103277999711454</v>
      </c>
      <c r="BH18" s="41">
        <v>0.311679359500039</v>
      </c>
      <c r="BI18" s="41">
        <v>1.9507163342958389</v>
      </c>
      <c r="BJ18" s="41">
        <v>0.27778968404448101</v>
      </c>
      <c r="BK18" s="41">
        <v>3.6896216933462598</v>
      </c>
      <c r="BL18" s="41">
        <v>1.0705733936444597</v>
      </c>
      <c r="BM18" s="41">
        <v>0.20620847635779024</v>
      </c>
      <c r="BN18" s="41">
        <v>2.7944166417715747E-2</v>
      </c>
      <c r="BO18" s="41">
        <v>1.5021712544049017</v>
      </c>
      <c r="BP18" s="41">
        <v>2.1946902422617251E-2</v>
      </c>
      <c r="BQ18" s="41">
        <v>1.0293202199720888</v>
      </c>
      <c r="BR18" s="41">
        <v>0.32320464723343079</v>
      </c>
      <c r="BS18" s="11">
        <v>0.27</v>
      </c>
      <c r="BT18" s="11">
        <v>0.28100000000000003</v>
      </c>
      <c r="BU18" s="41" t="s">
        <v>597</v>
      </c>
      <c r="BV18">
        <v>1110</v>
      </c>
      <c r="BW18" s="42"/>
    </row>
    <row r="19" spans="1:75" s="41" customFormat="1" ht="15.6" x14ac:dyDescent="0.3">
      <c r="A19" s="41" t="s">
        <v>482</v>
      </c>
      <c r="B19" s="42" t="s">
        <v>550</v>
      </c>
      <c r="C19" s="41">
        <v>48.755166666666668</v>
      </c>
      <c r="D19" s="41">
        <v>13.5799</v>
      </c>
      <c r="E19" s="41">
        <v>11.597433333333333</v>
      </c>
      <c r="F19" s="41">
        <v>6.5374133333333333</v>
      </c>
      <c r="G19" s="41">
        <v>11.4293</v>
      </c>
      <c r="H19" s="41">
        <v>2.6683733333333333</v>
      </c>
      <c r="I19" s="41">
        <v>0.60991766666666658</v>
      </c>
      <c r="J19" s="41">
        <v>2.8569966666666669</v>
      </c>
      <c r="K19" s="41">
        <v>0.2831143333333333</v>
      </c>
      <c r="L19" s="41">
        <v>0.1730406666666667</v>
      </c>
      <c r="M19" s="41">
        <v>98.490655999999987</v>
      </c>
      <c r="N19" s="41">
        <v>18.208421213110928</v>
      </c>
      <c r="O19" s="41">
        <v>0.37882511659270263</v>
      </c>
      <c r="P19" s="41">
        <v>0.63912191370484051</v>
      </c>
      <c r="Q19" s="41">
        <v>6.7221288201091724E-3</v>
      </c>
      <c r="R19" s="41">
        <v>485.39333640882489</v>
      </c>
      <c r="S19" s="41">
        <v>5.5067257278014816</v>
      </c>
      <c r="T19" s="41">
        <v>1425.8813247665501</v>
      </c>
      <c r="U19" s="41">
        <v>15.867111798573966</v>
      </c>
      <c r="V19" s="41">
        <v>1617.8569202166705</v>
      </c>
      <c r="W19" s="41">
        <v>19.24075366249836</v>
      </c>
      <c r="X19" s="41">
        <v>469.32710344959031</v>
      </c>
      <c r="Y19" s="41">
        <v>10.174481039017344</v>
      </c>
      <c r="Z19" s="41">
        <v>5.7953936534039761</v>
      </c>
      <c r="AA19" s="41">
        <v>0.96657243248961766</v>
      </c>
      <c r="AB19" s="41">
        <v>30.051462940689142</v>
      </c>
      <c r="AC19" s="41">
        <v>366.85255039049042</v>
      </c>
      <c r="AD19" s="41">
        <v>223.00895494371201</v>
      </c>
      <c r="AE19" s="41">
        <v>46.091455618239806</v>
      </c>
      <c r="AF19" s="41">
        <v>90.22399018819803</v>
      </c>
      <c r="AG19" s="41">
        <v>138.61194553112824</v>
      </c>
      <c r="AH19" s="41">
        <v>133.76392605589697</v>
      </c>
      <c r="AI19" s="41">
        <v>21.915599755039153</v>
      </c>
      <c r="AJ19" s="41">
        <v>11.118254191241011</v>
      </c>
      <c r="AK19" s="41">
        <v>404.48860960675847</v>
      </c>
      <c r="AL19" s="41">
        <v>22.453731548610548</v>
      </c>
      <c r="AM19" s="41">
        <v>134.03938156085212</v>
      </c>
      <c r="AN19" s="41">
        <v>17.097122672075209</v>
      </c>
      <c r="AO19" s="41">
        <v>0.90239541660187617</v>
      </c>
      <c r="AP19" s="41">
        <v>4.8999643708431039E-2</v>
      </c>
      <c r="AQ19" s="41">
        <v>0.17261197658231697</v>
      </c>
      <c r="AR19" s="41">
        <v>9.6686608940386429E-2</v>
      </c>
      <c r="AS19" s="41">
        <v>1.7595065195819126</v>
      </c>
      <c r="AT19" s="41">
        <v>1.2931936791122341E-2</v>
      </c>
      <c r="AU19" s="41">
        <v>0.11859767652404897</v>
      </c>
      <c r="AV19" s="41">
        <v>144.45196032126103</v>
      </c>
      <c r="AW19" s="41">
        <v>14.521810826882664</v>
      </c>
      <c r="AX19" s="41">
        <v>35.092983210979611</v>
      </c>
      <c r="AY19" s="41">
        <v>4.7458664070982515</v>
      </c>
      <c r="AZ19" s="41">
        <v>21.679926781887065</v>
      </c>
      <c r="BA19" s="41">
        <v>5.3349839513294413</v>
      </c>
      <c r="BB19" s="41">
        <v>1.8849093136545267</v>
      </c>
      <c r="BC19" s="41">
        <v>5.324548697870596</v>
      </c>
      <c r="BD19" s="41">
        <v>0.81440351621386042</v>
      </c>
      <c r="BE19" s="41">
        <v>4.6905779392543439</v>
      </c>
      <c r="BF19" s="41">
        <v>0.88587035303994577</v>
      </c>
      <c r="BG19" s="41">
        <v>2.2570839604478872</v>
      </c>
      <c r="BH19" s="41">
        <v>0.30195961773980057</v>
      </c>
      <c r="BI19" s="41">
        <v>1.9053235605299297</v>
      </c>
      <c r="BJ19" s="41">
        <v>0.2769844618696744</v>
      </c>
      <c r="BK19" s="41">
        <v>3.6258607998927705</v>
      </c>
      <c r="BL19" s="41">
        <v>1.0140045805380826</v>
      </c>
      <c r="BM19" s="41">
        <v>0.19916551764511284</v>
      </c>
      <c r="BN19" s="41">
        <v>2.7586005390619627E-2</v>
      </c>
      <c r="BO19" s="41">
        <v>1.4304326458049825</v>
      </c>
      <c r="BP19" s="41">
        <v>2.3105203244611509E-2</v>
      </c>
      <c r="BQ19" s="41">
        <v>1.0089785723864404</v>
      </c>
      <c r="BR19" s="41">
        <v>0.32487036869009162</v>
      </c>
      <c r="BS19" s="11">
        <v>0.27800000000000002</v>
      </c>
      <c r="BT19" s="11">
        <v>0.307</v>
      </c>
      <c r="BU19" s="41" t="s">
        <v>597</v>
      </c>
      <c r="BV19">
        <v>1062</v>
      </c>
      <c r="BW19" s="42"/>
    </row>
    <row r="20" spans="1:75" s="41" customFormat="1" ht="15.6" x14ac:dyDescent="0.3">
      <c r="A20" s="41" t="s">
        <v>483</v>
      </c>
      <c r="B20" s="42" t="s">
        <v>551</v>
      </c>
      <c r="C20" s="41">
        <v>48.991700000000002</v>
      </c>
      <c r="D20" s="41">
        <v>13.624766666666668</v>
      </c>
      <c r="E20" s="41">
        <v>11.870800000000001</v>
      </c>
      <c r="F20" s="41">
        <v>6.7897000000000007</v>
      </c>
      <c r="G20" s="41">
        <v>11.652999999999999</v>
      </c>
      <c r="H20" s="41">
        <v>2.4090566666666668</v>
      </c>
      <c r="I20" s="41">
        <v>0.42898700000000001</v>
      </c>
      <c r="J20" s="41">
        <v>2.7151566666666667</v>
      </c>
      <c r="K20" s="41">
        <v>0.26712666666666668</v>
      </c>
      <c r="L20" s="41">
        <v>0.16097399999999998</v>
      </c>
      <c r="M20" s="41">
        <v>98.911267666666689</v>
      </c>
      <c r="N20" s="41">
        <v>12.65406388682759</v>
      </c>
      <c r="O20" s="41">
        <v>0.38323410608100827</v>
      </c>
      <c r="P20" s="41">
        <v>0.56385340961806085</v>
      </c>
      <c r="Q20" s="41">
        <v>5.1542010835131657E-3</v>
      </c>
      <c r="R20" s="41">
        <v>401.28116380102108</v>
      </c>
      <c r="S20" s="41">
        <v>3.8192166109557668</v>
      </c>
      <c r="T20" s="41">
        <v>1259.7639972911636</v>
      </c>
      <c r="U20" s="41">
        <v>7.4176418326283136</v>
      </c>
      <c r="V20" s="41">
        <v>1711.4812726637274</v>
      </c>
      <c r="W20" s="41">
        <v>11.971339567099655</v>
      </c>
      <c r="X20" s="41">
        <v>265.49159388751502</v>
      </c>
      <c r="Y20" s="41">
        <v>2.5957943844158242</v>
      </c>
      <c r="Z20" s="41">
        <v>4.2783236706015009</v>
      </c>
      <c r="AA20" s="41">
        <v>0.84606426867805995</v>
      </c>
      <c r="AB20" s="41">
        <v>31.736793442367851</v>
      </c>
      <c r="AC20" s="41">
        <v>365.59761049568516</v>
      </c>
      <c r="AD20" s="41">
        <v>241.05982186963567</v>
      </c>
      <c r="AE20" s="41">
        <v>46.432819312532679</v>
      </c>
      <c r="AF20" s="41">
        <v>91.561089510193113</v>
      </c>
      <c r="AG20" s="41">
        <v>130.27486546563222</v>
      </c>
      <c r="AH20" s="41">
        <v>127.67700801482542</v>
      </c>
      <c r="AI20" s="41">
        <v>21.090766283366321</v>
      </c>
      <c r="AJ20" s="41">
        <v>8.2644890047466859</v>
      </c>
      <c r="AK20" s="41">
        <v>347.53589948767416</v>
      </c>
      <c r="AL20" s="41">
        <v>22.871458917435525</v>
      </c>
      <c r="AM20" s="41">
        <v>120.89869978681459</v>
      </c>
      <c r="AN20" s="41">
        <v>13.659805246087135</v>
      </c>
      <c r="AO20" s="41">
        <v>0.74607357516192285</v>
      </c>
      <c r="AP20" s="41">
        <v>4.7665225804547545E-2</v>
      </c>
      <c r="AQ20" s="41">
        <v>0.16408274213250792</v>
      </c>
      <c r="AR20" s="41">
        <v>9.899432140730835E-2</v>
      </c>
      <c r="AS20" s="41">
        <v>1.7339494988363096</v>
      </c>
      <c r="AT20" s="41">
        <v>4.342593991097321E-2</v>
      </c>
      <c r="AU20" s="41">
        <v>9.2388204200995805E-2</v>
      </c>
      <c r="AV20" s="41">
        <v>109.00795105525388</v>
      </c>
      <c r="AW20" s="41">
        <v>11.428829127904168</v>
      </c>
      <c r="AX20" s="41">
        <v>28.793774155972926</v>
      </c>
      <c r="AY20" s="41">
        <v>4.0112813884201941</v>
      </c>
      <c r="AZ20" s="41">
        <v>18.850480245978424</v>
      </c>
      <c r="BA20" s="41">
        <v>4.9479947397651554</v>
      </c>
      <c r="BB20" s="41">
        <v>1.7726883705190306</v>
      </c>
      <c r="BC20" s="41">
        <v>5.0648627724272561</v>
      </c>
      <c r="BD20" s="41">
        <v>0.79028045524821544</v>
      </c>
      <c r="BE20" s="41">
        <v>4.6647240659243776</v>
      </c>
      <c r="BF20" s="41">
        <v>0.89629859445726545</v>
      </c>
      <c r="BG20" s="41">
        <v>2.404232726330958</v>
      </c>
      <c r="BH20" s="41">
        <v>0.31128219220225323</v>
      </c>
      <c r="BI20" s="41">
        <v>1.9873686210008232</v>
      </c>
      <c r="BJ20" s="41">
        <v>0.27403202139225286</v>
      </c>
      <c r="BK20" s="41">
        <v>3.2774133565994039</v>
      </c>
      <c r="BL20" s="41">
        <v>0.80249100086336134</v>
      </c>
      <c r="BM20" s="41">
        <v>0.14597212559506395</v>
      </c>
      <c r="BN20" s="41">
        <v>1.9766122212191314E-2</v>
      </c>
      <c r="BO20" s="41">
        <v>1.1470370291193261</v>
      </c>
      <c r="BP20" s="41">
        <v>2.1765737790374558E-2</v>
      </c>
      <c r="BQ20" s="41">
        <v>0.76748863604668704</v>
      </c>
      <c r="BR20" s="41">
        <v>0.24520872839181662</v>
      </c>
      <c r="BS20" s="11">
        <v>0.221</v>
      </c>
      <c r="BT20" s="11">
        <v>0.29299999999999998</v>
      </c>
      <c r="BU20" s="41" t="s">
        <v>597</v>
      </c>
      <c r="BV20">
        <v>987</v>
      </c>
      <c r="BW20" s="42"/>
    </row>
  </sheetData>
  <phoneticPr fontId="36"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688C6-7173-48EE-9EAD-E8C034EEDF7F}">
  <dimension ref="A1:AH30"/>
  <sheetViews>
    <sheetView zoomScale="81" workbookViewId="0">
      <selection activeCell="E14" sqref="E14"/>
    </sheetView>
  </sheetViews>
  <sheetFormatPr defaultRowHeight="14.4" x14ac:dyDescent="0.3"/>
  <cols>
    <col min="1" max="1" width="34.21875" customWidth="1"/>
  </cols>
  <sheetData>
    <row r="1" spans="1:34" x14ac:dyDescent="0.3">
      <c r="A1" s="6" t="s">
        <v>636</v>
      </c>
    </row>
    <row r="2" spans="1:34" s="52" customFormat="1" x14ac:dyDescent="0.3">
      <c r="A2" s="52" t="s">
        <v>335</v>
      </c>
      <c r="B2" s="52" t="s">
        <v>486</v>
      </c>
      <c r="C2" s="52" t="s">
        <v>487</v>
      </c>
      <c r="D2" s="52" t="s">
        <v>488</v>
      </c>
      <c r="E2" s="52" t="s">
        <v>489</v>
      </c>
      <c r="F2" s="52" t="s">
        <v>490</v>
      </c>
      <c r="G2" s="52" t="s">
        <v>491</v>
      </c>
      <c r="H2" s="52" t="s">
        <v>492</v>
      </c>
      <c r="I2" s="52" t="s">
        <v>493</v>
      </c>
      <c r="J2" s="52" t="s">
        <v>494</v>
      </c>
      <c r="K2" s="52" t="s">
        <v>495</v>
      </c>
      <c r="L2" s="52" t="s">
        <v>496</v>
      </c>
      <c r="M2" s="52" t="s">
        <v>497</v>
      </c>
      <c r="N2" s="52" t="s">
        <v>498</v>
      </c>
      <c r="O2" s="52" t="s">
        <v>499</v>
      </c>
      <c r="P2" s="52" t="s">
        <v>500</v>
      </c>
      <c r="Q2" s="52" t="s">
        <v>501</v>
      </c>
      <c r="R2" s="52" t="s">
        <v>502</v>
      </c>
      <c r="S2" s="52" t="s">
        <v>503</v>
      </c>
      <c r="T2" s="52" t="s">
        <v>504</v>
      </c>
      <c r="U2" s="52" t="s">
        <v>505</v>
      </c>
      <c r="V2" s="52" t="s">
        <v>506</v>
      </c>
      <c r="W2" s="52" t="s">
        <v>507</v>
      </c>
      <c r="X2" s="52" t="s">
        <v>508</v>
      </c>
      <c r="Y2" s="52" t="s">
        <v>509</v>
      </c>
      <c r="Z2" s="52" t="s">
        <v>510</v>
      </c>
      <c r="AA2" s="52" t="s">
        <v>511</v>
      </c>
      <c r="AB2" s="52" t="s">
        <v>512</v>
      </c>
      <c r="AC2" s="52" t="s">
        <v>513</v>
      </c>
      <c r="AD2" s="52" t="s">
        <v>514</v>
      </c>
      <c r="AE2" s="52" t="s">
        <v>515</v>
      </c>
      <c r="AF2" s="52" t="s">
        <v>516</v>
      </c>
      <c r="AG2" s="52" t="s">
        <v>517</v>
      </c>
      <c r="AH2" s="52" t="s">
        <v>518</v>
      </c>
    </row>
    <row r="3" spans="1:34" x14ac:dyDescent="0.3">
      <c r="A3" t="s">
        <v>637</v>
      </c>
      <c r="B3">
        <v>31.82984868849352</v>
      </c>
      <c r="C3">
        <v>12027.998037253117</v>
      </c>
      <c r="D3">
        <v>417.67392262040818</v>
      </c>
      <c r="E3">
        <v>15.602436384864859</v>
      </c>
      <c r="F3">
        <v>1529.1442316906096</v>
      </c>
      <c r="G3">
        <v>37.708814860601471</v>
      </c>
      <c r="H3">
        <v>11.901551647439936</v>
      </c>
      <c r="I3">
        <v>157.11853900503158</v>
      </c>
      <c r="J3">
        <v>48.259457715122785</v>
      </c>
      <c r="K3">
        <v>328.24501650011206</v>
      </c>
      <c r="L3">
        <v>29.945153624703284</v>
      </c>
      <c r="M3">
        <v>160.58113281294175</v>
      </c>
      <c r="N3">
        <v>11.55436945185283</v>
      </c>
      <c r="O3">
        <v>1.1582326999636436</v>
      </c>
      <c r="P3">
        <v>662.20206202404074</v>
      </c>
      <c r="Q3">
        <v>23.464200499963766</v>
      </c>
      <c r="R3">
        <v>50.796747993312934</v>
      </c>
      <c r="S3">
        <v>6.3236577148895297</v>
      </c>
      <c r="T3">
        <v>26.683017815246302</v>
      </c>
      <c r="U3">
        <v>6.0900801289474149</v>
      </c>
      <c r="V3">
        <v>1.8269808454906429</v>
      </c>
      <c r="W3">
        <v>5.8990272518835019</v>
      </c>
      <c r="X3">
        <v>0.92602422169687182</v>
      </c>
      <c r="Y3">
        <v>5.6588390967815254</v>
      </c>
      <c r="Z3">
        <v>1.1494836325690472</v>
      </c>
      <c r="AA3">
        <v>3.227767482408562</v>
      </c>
      <c r="AB3">
        <v>0.43914128671987024</v>
      </c>
      <c r="AC3">
        <v>3.0867561566356163</v>
      </c>
      <c r="AD3">
        <v>0.4393020094472051</v>
      </c>
      <c r="AE3">
        <v>4.3029514286817205</v>
      </c>
      <c r="AF3">
        <v>0.66445634276378807</v>
      </c>
      <c r="AG3">
        <v>5.4122072072136502</v>
      </c>
      <c r="AH3">
        <v>1.6260999728109362</v>
      </c>
    </row>
    <row r="4" spans="1:34" x14ac:dyDescent="0.3">
      <c r="A4" t="s">
        <v>638</v>
      </c>
      <c r="B4">
        <v>31.615389760445282</v>
      </c>
      <c r="C4">
        <v>12074.381335144917</v>
      </c>
      <c r="D4">
        <v>416.14944216717873</v>
      </c>
      <c r="E4">
        <v>16.242848674439475</v>
      </c>
      <c r="F4">
        <v>1515.419940189299</v>
      </c>
      <c r="G4">
        <v>37.693068993575196</v>
      </c>
      <c r="H4">
        <v>11.808900466656642</v>
      </c>
      <c r="I4">
        <v>157.07796801549529</v>
      </c>
      <c r="J4">
        <v>47.876290924395448</v>
      </c>
      <c r="K4">
        <v>327.79992953325024</v>
      </c>
      <c r="L4">
        <v>29.695348990215482</v>
      </c>
      <c r="M4">
        <v>160.32226986253522</v>
      </c>
      <c r="N4">
        <v>11.590556393554584</v>
      </c>
      <c r="O4">
        <v>1.194521048881183</v>
      </c>
      <c r="P4">
        <v>665.13902934024861</v>
      </c>
      <c r="Q4">
        <v>23.658717939769417</v>
      </c>
      <c r="R4">
        <v>50.923531854052854</v>
      </c>
      <c r="S4">
        <v>6.3257944444944361</v>
      </c>
      <c r="T4">
        <v>26.507442547801297</v>
      </c>
      <c r="U4">
        <v>6.1898100212818221</v>
      </c>
      <c r="V4">
        <v>1.8241663638478851</v>
      </c>
      <c r="W4">
        <v>5.9621719656948224</v>
      </c>
      <c r="X4">
        <v>0.90383351692184311</v>
      </c>
      <c r="Y4">
        <v>5.7013465708111211</v>
      </c>
      <c r="Z4">
        <v>1.1428569020361619</v>
      </c>
      <c r="AA4">
        <v>3.1775746220173939</v>
      </c>
      <c r="AB4">
        <v>0.44304435836285222</v>
      </c>
      <c r="AC4">
        <v>3.074277070395333</v>
      </c>
      <c r="AD4">
        <v>0.44247018855972525</v>
      </c>
      <c r="AE4">
        <v>4.2944576982399889</v>
      </c>
      <c r="AF4">
        <v>0.6758595574207068</v>
      </c>
      <c r="AG4">
        <v>5.4286604080680565</v>
      </c>
      <c r="AH4">
        <v>1.6416195454605322</v>
      </c>
    </row>
    <row r="5" spans="1:34" x14ac:dyDescent="0.3">
      <c r="A5" t="s">
        <v>639</v>
      </c>
      <c r="B5">
        <v>31.919513625775252</v>
      </c>
      <c r="C5">
        <v>12215.848511598204</v>
      </c>
      <c r="D5">
        <v>416.40548066420087</v>
      </c>
      <c r="E5">
        <v>16.674137933558018</v>
      </c>
      <c r="F5">
        <v>1529.4436567589762</v>
      </c>
      <c r="G5">
        <v>37.960548192539953</v>
      </c>
      <c r="H5">
        <v>12.45191082961381</v>
      </c>
      <c r="I5">
        <v>155.88414037030452</v>
      </c>
      <c r="J5">
        <v>47.961125517879736</v>
      </c>
      <c r="K5">
        <v>323.60088161104932</v>
      </c>
      <c r="L5">
        <v>29.842305847192733</v>
      </c>
      <c r="M5">
        <v>161.64441256160799</v>
      </c>
      <c r="N5">
        <v>11.467575071702738</v>
      </c>
      <c r="O5">
        <v>1.1670184564649808</v>
      </c>
      <c r="P5">
        <v>655.3284258666763</v>
      </c>
      <c r="Q5">
        <v>23.431288920825398</v>
      </c>
      <c r="R5">
        <v>50.205587686648478</v>
      </c>
      <c r="S5">
        <v>6.2583314758598814</v>
      </c>
      <c r="T5">
        <v>26.183470205320891</v>
      </c>
      <c r="U5">
        <v>6.0385135325130008</v>
      </c>
      <c r="V5">
        <v>1.839650129194939</v>
      </c>
      <c r="W5">
        <v>5.9025938838909839</v>
      </c>
      <c r="X5">
        <v>0.90580325745098578</v>
      </c>
      <c r="Y5">
        <v>5.5504502451183582</v>
      </c>
      <c r="Z5">
        <v>1.1300492858888345</v>
      </c>
      <c r="AA5">
        <v>3.2267011901283142</v>
      </c>
      <c r="AB5">
        <v>0.43468731106215308</v>
      </c>
      <c r="AC5">
        <v>3.0534298661115864</v>
      </c>
      <c r="AD5">
        <v>0.4369919859091172</v>
      </c>
      <c r="AE5">
        <v>4.3079929022003371</v>
      </c>
      <c r="AF5">
        <v>0.68586528657500834</v>
      </c>
      <c r="AG5">
        <v>5.4193208272775291</v>
      </c>
      <c r="AH5">
        <v>1.6074510902117949</v>
      </c>
    </row>
    <row r="6" spans="1:34" x14ac:dyDescent="0.3">
      <c r="A6" t="s">
        <v>640</v>
      </c>
      <c r="B6">
        <v>32.509095459665318</v>
      </c>
      <c r="C6">
        <v>12518.11509897313</v>
      </c>
      <c r="D6">
        <v>423.12843712823678</v>
      </c>
      <c r="E6">
        <v>17.237010504604662</v>
      </c>
      <c r="F6">
        <v>1551.8612924187262</v>
      </c>
      <c r="G6">
        <v>38.438174743430309</v>
      </c>
      <c r="H6">
        <v>12.478123017295754</v>
      </c>
      <c r="I6">
        <v>157.74386658672336</v>
      </c>
      <c r="J6">
        <v>48.346876291079063</v>
      </c>
      <c r="K6">
        <v>329.71516820855732</v>
      </c>
      <c r="L6">
        <v>30.698713822608642</v>
      </c>
      <c r="M6">
        <v>165.02339008620595</v>
      </c>
      <c r="N6">
        <v>11.78826347002938</v>
      </c>
      <c r="O6">
        <v>1.1760173598802179</v>
      </c>
      <c r="P6">
        <v>663.80250280455857</v>
      </c>
      <c r="Q6">
        <v>23.730502420791648</v>
      </c>
      <c r="R6">
        <v>51.196778245561909</v>
      </c>
      <c r="S6">
        <v>6.3564287026223356</v>
      </c>
      <c r="T6">
        <v>26.796286868029377</v>
      </c>
      <c r="U6">
        <v>6.0874903351464829</v>
      </c>
      <c r="V6">
        <v>1.8555529825270254</v>
      </c>
      <c r="W6">
        <v>6.202069483333454</v>
      </c>
      <c r="X6">
        <v>0.93649798065776946</v>
      </c>
      <c r="Y6">
        <v>5.7199090026680608</v>
      </c>
      <c r="Z6">
        <v>1.1580691610203833</v>
      </c>
      <c r="AA6">
        <v>3.3262109691326542</v>
      </c>
      <c r="AB6">
        <v>0.44908309407080393</v>
      </c>
      <c r="AC6">
        <v>3.1346022062591383</v>
      </c>
      <c r="AD6">
        <v>0.46076932356728695</v>
      </c>
      <c r="AE6">
        <v>4.3382558535398372</v>
      </c>
      <c r="AF6">
        <v>0.68090541522514003</v>
      </c>
      <c r="AG6">
        <v>5.525674904837123</v>
      </c>
      <c r="AH6">
        <v>1.6327938951928054</v>
      </c>
    </row>
    <row r="7" spans="1:34" x14ac:dyDescent="0.3">
      <c r="A7" t="s">
        <v>641</v>
      </c>
      <c r="B7">
        <v>32.121626610793534</v>
      </c>
      <c r="C7">
        <v>12658.372896395766</v>
      </c>
      <c r="D7">
        <v>417.70700764642157</v>
      </c>
      <c r="E7">
        <v>16.29537791220563</v>
      </c>
      <c r="F7">
        <v>1515.6916149870542</v>
      </c>
      <c r="G7">
        <v>37.74266238122388</v>
      </c>
      <c r="H7">
        <v>11.751355821698208</v>
      </c>
      <c r="I7">
        <v>156.30976475818991</v>
      </c>
      <c r="J7">
        <v>47.668161586085184</v>
      </c>
      <c r="K7">
        <v>326.16967509666466</v>
      </c>
      <c r="L7">
        <v>30.167208795610776</v>
      </c>
      <c r="M7">
        <v>160.87485566059408</v>
      </c>
      <c r="N7">
        <v>11.553091336034239</v>
      </c>
      <c r="O7">
        <v>1.1601924380705861</v>
      </c>
      <c r="P7">
        <v>659.85771891452714</v>
      </c>
      <c r="Q7">
        <v>23.278022718722944</v>
      </c>
      <c r="R7">
        <v>50.215601663346355</v>
      </c>
      <c r="S7">
        <v>6.2576981113668424</v>
      </c>
      <c r="T7">
        <v>26.402727406472231</v>
      </c>
      <c r="U7">
        <v>6.1515906796600897</v>
      </c>
      <c r="V7">
        <v>1.8278840805191936</v>
      </c>
      <c r="W7">
        <v>5.9310992702469836</v>
      </c>
      <c r="X7">
        <v>0.92448893025022982</v>
      </c>
      <c r="Y7">
        <v>5.6621603091107122</v>
      </c>
      <c r="Z7">
        <v>1.1682372246794239</v>
      </c>
      <c r="AA7">
        <v>3.2172275799919428</v>
      </c>
      <c r="AB7">
        <v>0.45057423150888021</v>
      </c>
      <c r="AC7">
        <v>3.0919244203690956</v>
      </c>
      <c r="AD7">
        <v>0.43319202263649631</v>
      </c>
      <c r="AE7">
        <v>4.3232827292739762</v>
      </c>
      <c r="AF7">
        <v>0.67285451315850098</v>
      </c>
      <c r="AG7">
        <v>5.4256649605297156</v>
      </c>
      <c r="AH7">
        <v>1.6110342176374159</v>
      </c>
    </row>
    <row r="8" spans="1:34" x14ac:dyDescent="0.3">
      <c r="A8" t="s">
        <v>642</v>
      </c>
      <c r="B8">
        <v>30.616536886491485</v>
      </c>
      <c r="C8">
        <v>12226.759485397039</v>
      </c>
      <c r="D8">
        <v>415.66516190283545</v>
      </c>
      <c r="E8">
        <v>16.8707302046734</v>
      </c>
      <c r="F8">
        <v>1482.6506126768904</v>
      </c>
      <c r="G8">
        <v>37.300398993563277</v>
      </c>
      <c r="H8">
        <v>11.991686079466929</v>
      </c>
      <c r="I8">
        <v>149.97942774787924</v>
      </c>
      <c r="J8">
        <v>47.893825521567855</v>
      </c>
      <c r="K8">
        <v>320.3435360768874</v>
      </c>
      <c r="L8">
        <v>28.608010484190398</v>
      </c>
      <c r="M8">
        <v>154.70373838107474</v>
      </c>
      <c r="N8">
        <v>11.477599211802692</v>
      </c>
      <c r="O8">
        <v>1.1591100955865963</v>
      </c>
      <c r="P8">
        <v>652.25923993521849</v>
      </c>
      <c r="Q8">
        <v>22.572204953282426</v>
      </c>
      <c r="R8">
        <v>49.725303714359704</v>
      </c>
      <c r="S8">
        <v>6.1279839551239297</v>
      </c>
      <c r="T8">
        <v>25.630600244670216</v>
      </c>
      <c r="U8">
        <v>5.8853184453119267</v>
      </c>
      <c r="V8">
        <v>1.781964683017093</v>
      </c>
      <c r="W8">
        <v>5.6001267330973521</v>
      </c>
      <c r="X8">
        <v>0.86142538339157138</v>
      </c>
      <c r="Y8">
        <v>5.358344284738159</v>
      </c>
      <c r="Z8">
        <v>1.1090593837229827</v>
      </c>
      <c r="AA8">
        <v>3.0713970863005402</v>
      </c>
      <c r="AB8">
        <v>0.42762434544203293</v>
      </c>
      <c r="AC8">
        <v>3.0403276668442509</v>
      </c>
      <c r="AD8">
        <v>0.41952911836704698</v>
      </c>
      <c r="AE8">
        <v>4.1481012638590053</v>
      </c>
      <c r="AF8">
        <v>0.66058106590930288</v>
      </c>
      <c r="AG8">
        <v>5.1634958529556636</v>
      </c>
      <c r="AH8">
        <v>1.6237729545514488</v>
      </c>
    </row>
    <row r="9" spans="1:34" s="32" customFormat="1" x14ac:dyDescent="0.3">
      <c r="A9" s="32" t="s">
        <v>643</v>
      </c>
      <c r="B9" s="32">
        <v>31.247551421742656</v>
      </c>
      <c r="C9" s="32">
        <v>12235.071642408033</v>
      </c>
      <c r="D9" s="32">
        <v>418.10076688645631</v>
      </c>
      <c r="E9" s="32">
        <v>16.739756911766055</v>
      </c>
      <c r="F9" s="32">
        <v>1515.7209504911655</v>
      </c>
      <c r="G9" s="32">
        <v>37.8719423666439</v>
      </c>
      <c r="H9" s="32">
        <v>12.597085140392581</v>
      </c>
      <c r="I9" s="32">
        <v>154.99614581785988</v>
      </c>
      <c r="J9" s="32">
        <v>47.649609724508302</v>
      </c>
      <c r="K9" s="32">
        <v>325.69139957841134</v>
      </c>
      <c r="L9" s="32">
        <v>29.329504604113723</v>
      </c>
      <c r="M9" s="32">
        <v>156.54445429525981</v>
      </c>
      <c r="N9" s="32">
        <v>11.481272828816673</v>
      </c>
      <c r="O9" s="32">
        <v>1.169065380118085</v>
      </c>
      <c r="P9" s="32">
        <v>659.6806039039775</v>
      </c>
      <c r="Q9" s="32">
        <v>23.005956632571781</v>
      </c>
      <c r="R9" s="32">
        <v>50.609757491102464</v>
      </c>
      <c r="S9" s="32">
        <v>6.2541566956468726</v>
      </c>
      <c r="T9" s="32">
        <v>26.307114850838257</v>
      </c>
      <c r="U9" s="32">
        <v>6.0304735328558516</v>
      </c>
      <c r="V9" s="32">
        <v>1.8365629735848026</v>
      </c>
      <c r="W9" s="32">
        <v>5.7474164432921153</v>
      </c>
      <c r="X9" s="32">
        <v>0.89332848957427202</v>
      </c>
      <c r="Y9" s="32">
        <v>5.4132610806625934</v>
      </c>
      <c r="Z9" s="32">
        <v>1.1292064621038282</v>
      </c>
      <c r="AA9" s="32">
        <v>3.1329089762812194</v>
      </c>
      <c r="AB9" s="32">
        <v>0.43284365982381134</v>
      </c>
      <c r="AC9" s="32">
        <v>3.0694642005066561</v>
      </c>
      <c r="AD9" s="32">
        <v>0.43868553416361683</v>
      </c>
      <c r="AE9" s="32">
        <v>4.2254267495648916</v>
      </c>
      <c r="AF9" s="32">
        <v>0.66005027612446809</v>
      </c>
      <c r="AG9" s="32">
        <v>5.2913565257667088</v>
      </c>
      <c r="AH9" s="32">
        <v>1.6299870339866429</v>
      </c>
    </row>
    <row r="10" spans="1:34" x14ac:dyDescent="0.3">
      <c r="A10" t="s">
        <v>269</v>
      </c>
      <c r="B10">
        <v>31.69422320762958</v>
      </c>
      <c r="C10">
        <v>12279.506715310028</v>
      </c>
      <c r="D10">
        <v>417.83288843081971</v>
      </c>
      <c r="E10">
        <v>16.5231855037303</v>
      </c>
      <c r="F10">
        <v>1519.9903284589602</v>
      </c>
      <c r="G10">
        <v>37.816515790225431</v>
      </c>
      <c r="H10">
        <v>12.140087571794837</v>
      </c>
      <c r="I10">
        <v>155.58712175735485</v>
      </c>
      <c r="J10">
        <v>47.950763897234047</v>
      </c>
      <c r="K10">
        <v>325.9379438007046</v>
      </c>
      <c r="L10">
        <v>29.755178024090721</v>
      </c>
      <c r="M10">
        <v>159.95632195145996</v>
      </c>
      <c r="N10">
        <v>11.558961109113307</v>
      </c>
      <c r="O10">
        <v>1.169165354137899</v>
      </c>
      <c r="P10">
        <v>659.75279754132112</v>
      </c>
      <c r="Q10">
        <v>23.305842012275342</v>
      </c>
      <c r="R10">
        <v>50.524758378340671</v>
      </c>
      <c r="S10">
        <v>6.2720073000005456</v>
      </c>
      <c r="T10">
        <v>26.35866570548265</v>
      </c>
      <c r="U10">
        <v>6.0676109536737979</v>
      </c>
      <c r="V10">
        <v>1.8275374368830832</v>
      </c>
      <c r="W10">
        <v>5.8920721473484594</v>
      </c>
      <c r="X10">
        <v>0.90734311142050628</v>
      </c>
      <c r="Y10">
        <v>5.5806157985557903</v>
      </c>
      <c r="Z10">
        <v>1.1409945788600946</v>
      </c>
      <c r="AA10">
        <v>3.1971125580372322</v>
      </c>
      <c r="AB10">
        <v>0.43957118385577199</v>
      </c>
      <c r="AC10">
        <v>3.0786830838745254</v>
      </c>
      <c r="AD10">
        <v>0.43870574037864213</v>
      </c>
      <c r="AE10">
        <v>4.2772098036228225</v>
      </c>
      <c r="AF10">
        <v>0.67151035102527357</v>
      </c>
      <c r="AG10">
        <v>5.3809115266640637</v>
      </c>
      <c r="AH10">
        <v>1.6246798156930822</v>
      </c>
    </row>
    <row r="11" spans="1:34" x14ac:dyDescent="0.3">
      <c r="A11" t="s">
        <v>519</v>
      </c>
      <c r="B11">
        <v>1.8018631266053815</v>
      </c>
      <c r="C11">
        <v>1.7264748255351505</v>
      </c>
      <c r="D11">
        <v>0.55561003780555374</v>
      </c>
      <c r="E11">
        <v>2.9634004838194792</v>
      </c>
      <c r="F11">
        <v>1.277836243454727</v>
      </c>
      <c r="G11">
        <v>0.84154293959944992</v>
      </c>
      <c r="H11">
        <v>2.7142848745473871</v>
      </c>
      <c r="I11">
        <v>1.5673145437530325</v>
      </c>
      <c r="J11">
        <v>0.51787090016022042</v>
      </c>
      <c r="K11">
        <v>0.89771995754977918</v>
      </c>
      <c r="L11">
        <v>2.0499775148958763</v>
      </c>
      <c r="M11">
        <v>1.9645444057593195</v>
      </c>
      <c r="N11">
        <v>0.89334253808663533</v>
      </c>
      <c r="O11">
        <v>1.020053359761304</v>
      </c>
      <c r="P11">
        <v>0.64600635476016299</v>
      </c>
      <c r="Q11">
        <v>1.6010302710760345</v>
      </c>
      <c r="R11">
        <v>0.9248400630114787</v>
      </c>
      <c r="S11">
        <v>1.1134794096619223</v>
      </c>
      <c r="T11">
        <v>1.3483679418374621</v>
      </c>
      <c r="U11">
        <v>1.5046055838113359</v>
      </c>
      <c r="V11">
        <v>1.1518233586832938</v>
      </c>
      <c r="W11">
        <v>2.9315828171112783</v>
      </c>
      <c r="X11">
        <v>2.5720810738730004</v>
      </c>
      <c r="Y11">
        <v>2.3952114588142086</v>
      </c>
      <c r="Z11">
        <v>1.6187173811768893</v>
      </c>
      <c r="AA11">
        <v>2.3404817754561487</v>
      </c>
      <c r="AB11">
        <v>1.7946536615411677</v>
      </c>
      <c r="AC11">
        <v>0.91713040813339464</v>
      </c>
      <c r="AD11">
        <v>2.588090826171336</v>
      </c>
      <c r="AE11">
        <v>1.4549082208742912</v>
      </c>
      <c r="AF11">
        <v>1.3965161106254917</v>
      </c>
      <c r="AG11">
        <v>2.0234446963529424</v>
      </c>
      <c r="AH11">
        <v>0.68493621358827284</v>
      </c>
    </row>
    <row r="12" spans="1:34" x14ac:dyDescent="0.3">
      <c r="A12" t="s">
        <v>520</v>
      </c>
      <c r="B12">
        <v>34.364843628767666</v>
      </c>
      <c r="C12">
        <v>14057.192402619188</v>
      </c>
      <c r="D12">
        <v>435.93080016156733</v>
      </c>
      <c r="E12">
        <v>17.252842481490571</v>
      </c>
      <c r="F12">
        <v>1629.8506185393276</v>
      </c>
      <c r="G12">
        <v>39.652155761960003</v>
      </c>
      <c r="H12">
        <v>12.626366537444422</v>
      </c>
      <c r="I12">
        <v>168.24720448117972</v>
      </c>
      <c r="J12">
        <v>48.689843157039107</v>
      </c>
      <c r="K12">
        <v>338.77575717971314</v>
      </c>
      <c r="L12">
        <v>32.344359350839497</v>
      </c>
      <c r="M12">
        <v>180.59856878446899</v>
      </c>
      <c r="N12">
        <v>12.703089680243735</v>
      </c>
      <c r="O12">
        <v>1.2007542059633336</v>
      </c>
      <c r="P12">
        <v>705.50419626633789</v>
      </c>
      <c r="Q12">
        <v>24.500102338547215</v>
      </c>
      <c r="R12">
        <v>51.126081038188588</v>
      </c>
      <c r="S12">
        <v>6.4607829600700057</v>
      </c>
      <c r="T12">
        <v>27.530552645220283</v>
      </c>
      <c r="U12">
        <v>6.4130336486326378</v>
      </c>
      <c r="V12">
        <v>1.9756646967524878</v>
      </c>
      <c r="W12">
        <v>6.2925212761474212</v>
      </c>
      <c r="X12">
        <v>0.96716525548269028</v>
      </c>
      <c r="Y12">
        <v>6.0812481029608589</v>
      </c>
      <c r="Z12">
        <v>1.2370697997513145</v>
      </c>
      <c r="AA12">
        <v>3.4602683468275202</v>
      </c>
      <c r="AB12">
        <v>0.48190374641409528</v>
      </c>
      <c r="AC12">
        <v>3.4192925121179187</v>
      </c>
      <c r="AD12">
        <v>0.48833002976450551</v>
      </c>
      <c r="AE12">
        <v>4.7559072526573196</v>
      </c>
      <c r="AF12">
        <v>0.73089049738040079</v>
      </c>
      <c r="AG12">
        <v>5.8231252506196958</v>
      </c>
      <c r="AH12">
        <v>1.6557002820180309</v>
      </c>
    </row>
    <row r="13" spans="1:34" s="32" customFormat="1" x14ac:dyDescent="0.3">
      <c r="A13" s="32" t="s">
        <v>521</v>
      </c>
      <c r="B13" s="32">
        <v>92.22862629614167</v>
      </c>
      <c r="C13" s="32">
        <v>87.353906552648908</v>
      </c>
      <c r="D13" s="32">
        <v>95.848443898884852</v>
      </c>
      <c r="E13" s="32">
        <v>95.770801370596914</v>
      </c>
      <c r="F13" s="32">
        <v>93.259487168288828</v>
      </c>
      <c r="G13" s="32">
        <v>95.370642689002096</v>
      </c>
      <c r="H13" s="32">
        <v>96.148702287332696</v>
      </c>
      <c r="I13" s="32">
        <v>92.475308720365078</v>
      </c>
      <c r="J13" s="32">
        <v>98.482066870863989</v>
      </c>
      <c r="K13" s="32">
        <v>96.210527729055187</v>
      </c>
      <c r="L13" s="32">
        <v>91.994952508831886</v>
      </c>
      <c r="M13" s="32">
        <v>88.570093898338683</v>
      </c>
      <c r="N13" s="32">
        <v>90.993304779152936</v>
      </c>
      <c r="O13" s="32">
        <v>97.369249121214466</v>
      </c>
      <c r="P13" s="32">
        <v>93.515077732047246</v>
      </c>
      <c r="Q13" s="32">
        <v>95.125488417275363</v>
      </c>
      <c r="R13" s="32">
        <v>98.823843628071643</v>
      </c>
      <c r="S13" s="32">
        <v>97.078130294173903</v>
      </c>
      <c r="T13" s="32">
        <v>95.743322137991697</v>
      </c>
      <c r="U13" s="32">
        <v>94.613739551600673</v>
      </c>
      <c r="V13" s="32">
        <v>92.502408930377229</v>
      </c>
      <c r="W13" s="32">
        <v>93.636110054694399</v>
      </c>
      <c r="X13" s="32">
        <v>93.814692605729704</v>
      </c>
      <c r="Y13" s="32">
        <v>91.767605992570509</v>
      </c>
      <c r="Z13" s="32">
        <v>92.233645917915567</v>
      </c>
      <c r="AA13" s="32">
        <v>92.39493118990157</v>
      </c>
      <c r="AB13" s="32">
        <v>91.215556452232406</v>
      </c>
      <c r="AC13" s="32">
        <v>90.038599299817761</v>
      </c>
      <c r="AD13" s="32">
        <v>89.837960731230396</v>
      </c>
      <c r="AE13" s="32">
        <v>89.934676527448488</v>
      </c>
      <c r="AF13" s="32">
        <v>91.875643948313353</v>
      </c>
      <c r="AG13" s="32">
        <v>92.405903961818936</v>
      </c>
      <c r="AH13" s="32">
        <v>98.126444341294686</v>
      </c>
    </row>
    <row r="18" spans="1:16" x14ac:dyDescent="0.3">
      <c r="A18" s="6" t="s">
        <v>644</v>
      </c>
    </row>
    <row r="19" spans="1:16" x14ac:dyDescent="0.3">
      <c r="A19" s="52"/>
      <c r="B19" s="52" t="s">
        <v>485</v>
      </c>
      <c r="C19" s="52" t="s">
        <v>522</v>
      </c>
      <c r="D19" s="52" t="s">
        <v>523</v>
      </c>
      <c r="E19" s="52" t="s">
        <v>524</v>
      </c>
      <c r="F19" s="52" t="s">
        <v>525</v>
      </c>
      <c r="G19" s="52" t="s">
        <v>526</v>
      </c>
      <c r="H19" s="52" t="s">
        <v>527</v>
      </c>
      <c r="I19" s="52" t="s">
        <v>528</v>
      </c>
      <c r="J19" s="52" t="s">
        <v>529</v>
      </c>
      <c r="K19" s="52" t="s">
        <v>530</v>
      </c>
      <c r="L19" s="52" t="s">
        <v>531</v>
      </c>
      <c r="M19" s="52" t="s">
        <v>532</v>
      </c>
      <c r="N19" s="52" t="s">
        <v>533</v>
      </c>
      <c r="O19" s="52" t="s">
        <v>534</v>
      </c>
      <c r="P19" s="52" t="s">
        <v>535</v>
      </c>
    </row>
    <row r="20" spans="1:16" x14ac:dyDescent="0.3">
      <c r="A20" t="s">
        <v>645</v>
      </c>
      <c r="B20">
        <v>54.4</v>
      </c>
      <c r="C20">
        <v>2.115419693779427</v>
      </c>
      <c r="D20">
        <v>17.960819539652881</v>
      </c>
      <c r="E20">
        <v>23.222217473628227</v>
      </c>
      <c r="F20">
        <v>2.738346037547736</v>
      </c>
      <c r="G20">
        <v>256.74344292723458</v>
      </c>
      <c r="H20">
        <v>0.13027706262495248</v>
      </c>
      <c r="I20">
        <v>0.18256556882328229</v>
      </c>
      <c r="J20">
        <v>9.1464595228488169E-2</v>
      </c>
      <c r="K20">
        <v>2.6488500844635285</v>
      </c>
      <c r="L20">
        <v>0.33401817667897021</v>
      </c>
      <c r="M20">
        <v>0.48203396598026826</v>
      </c>
      <c r="N20">
        <v>0.23308301850292015</v>
      </c>
      <c r="O20">
        <v>10.713822711665173</v>
      </c>
      <c r="P20">
        <v>4.2024915142045961E-2</v>
      </c>
    </row>
    <row r="21" spans="1:16" x14ac:dyDescent="0.3">
      <c r="A21" t="s">
        <v>646</v>
      </c>
      <c r="B21">
        <v>54.4</v>
      </c>
      <c r="C21">
        <v>2.1114874352409898</v>
      </c>
      <c r="D21">
        <v>18.396032777250777</v>
      </c>
      <c r="E21">
        <v>23.025344603688989</v>
      </c>
      <c r="F21">
        <v>2.7756345798708701</v>
      </c>
      <c r="G21">
        <v>256.23821584105275</v>
      </c>
      <c r="H21">
        <v>0.11628454996272204</v>
      </c>
      <c r="I21">
        <v>0.21650936617024694</v>
      </c>
      <c r="J21">
        <v>9.1671797136108721E-2</v>
      </c>
      <c r="K21">
        <v>2.5696715383099966</v>
      </c>
      <c r="L21">
        <v>0.33224375234340536</v>
      </c>
      <c r="M21">
        <v>0.48409818470886939</v>
      </c>
      <c r="N21">
        <v>0.24536649895889484</v>
      </c>
      <c r="O21">
        <v>10.643289021668291</v>
      </c>
      <c r="P21">
        <v>4.7305574457172657E-2</v>
      </c>
    </row>
    <row r="22" spans="1:16" x14ac:dyDescent="0.3">
      <c r="A22" t="s">
        <v>647</v>
      </c>
      <c r="B22">
        <v>54.4</v>
      </c>
      <c r="C22">
        <v>2.0964956082255259</v>
      </c>
      <c r="D22">
        <v>18.697232422620466</v>
      </c>
      <c r="E22">
        <v>23.645763926435006</v>
      </c>
      <c r="F22">
        <v>2.6664151194748911</v>
      </c>
      <c r="G22">
        <v>262.73440407910169</v>
      </c>
      <c r="H22">
        <v>0.13520386764075268</v>
      </c>
      <c r="I22">
        <v>0.29400866703847994</v>
      </c>
      <c r="J22">
        <v>0.10748327874561159</v>
      </c>
      <c r="K22">
        <v>2.5894756640958958</v>
      </c>
      <c r="L22">
        <v>0.31470941753711812</v>
      </c>
      <c r="M22">
        <v>0.50131554214116003</v>
      </c>
      <c r="N22">
        <v>0.28678891636120685</v>
      </c>
      <c r="O22">
        <v>10.923196203805524</v>
      </c>
      <c r="P22">
        <v>6.4806346246205293E-2</v>
      </c>
    </row>
    <row r="23" spans="1:16" x14ac:dyDescent="0.3">
      <c r="A23" t="s">
        <v>648</v>
      </c>
      <c r="B23">
        <v>54.4</v>
      </c>
      <c r="C23">
        <v>2.0696184452066695</v>
      </c>
      <c r="D23">
        <v>17.084425866807276</v>
      </c>
      <c r="E23">
        <v>23.2316554823954</v>
      </c>
      <c r="F23">
        <v>2.7160523394625762</v>
      </c>
      <c r="G23">
        <v>259.30565206122748</v>
      </c>
      <c r="H23">
        <v>0.18043623207653481</v>
      </c>
      <c r="I23">
        <v>0.30534785036744577</v>
      </c>
      <c r="J23">
        <v>0.10932418916492877</v>
      </c>
      <c r="K23">
        <v>2.5117426863478758</v>
      </c>
      <c r="L23">
        <v>0.31616344096778637</v>
      </c>
      <c r="M23">
        <v>0.48181198399931535</v>
      </c>
      <c r="N23">
        <v>0.31204186783916932</v>
      </c>
      <c r="O23">
        <v>10.659824081434611</v>
      </c>
      <c r="P23">
        <v>5.0484865418760114E-2</v>
      </c>
    </row>
    <row r="24" spans="1:16" x14ac:dyDescent="0.3">
      <c r="A24" t="s">
        <v>649</v>
      </c>
      <c r="B24">
        <v>54.4</v>
      </c>
      <c r="C24">
        <v>2.040434744994462</v>
      </c>
      <c r="D24">
        <v>17.979413468261431</v>
      </c>
      <c r="E24">
        <v>23.300832083368078</v>
      </c>
      <c r="F24">
        <v>2.6902678869782033</v>
      </c>
      <c r="G24">
        <v>257.56489446750425</v>
      </c>
      <c r="H24">
        <v>0.15351330563097329</v>
      </c>
      <c r="I24">
        <v>0.22643044005936261</v>
      </c>
      <c r="J24">
        <v>9.9327759863394163E-2</v>
      </c>
      <c r="K24">
        <v>2.5556548222215389</v>
      </c>
      <c r="L24">
        <v>0.31238814932110864</v>
      </c>
      <c r="M24">
        <v>0.48472210101101043</v>
      </c>
      <c r="N24">
        <v>0.26457211135837927</v>
      </c>
      <c r="O24">
        <v>10.593601528308216</v>
      </c>
      <c r="P24">
        <v>5.4922366250465898E-2</v>
      </c>
    </row>
    <row r="25" spans="1:16" x14ac:dyDescent="0.3">
      <c r="A25" t="s">
        <v>650</v>
      </c>
      <c r="B25">
        <v>54.4</v>
      </c>
      <c r="C25">
        <v>2.0791646204088949</v>
      </c>
      <c r="D25">
        <v>17.916767483048897</v>
      </c>
      <c r="E25">
        <v>23.056796468482371</v>
      </c>
      <c r="F25">
        <v>2.6483786819538868</v>
      </c>
      <c r="G25">
        <v>261.19694629646477</v>
      </c>
      <c r="H25">
        <v>0.11550249990584988</v>
      </c>
      <c r="I25">
        <v>0.22262665110547297</v>
      </c>
      <c r="J25">
        <v>9.4237648085447392E-2</v>
      </c>
      <c r="K25">
        <v>2.5422547281754744</v>
      </c>
      <c r="L25">
        <v>0.32092086785898361</v>
      </c>
      <c r="M25">
        <v>0.4950664245965658</v>
      </c>
      <c r="N25">
        <v>0.24800927379672327</v>
      </c>
      <c r="O25">
        <v>10.63073586324917</v>
      </c>
      <c r="P25">
        <v>5.1882703334771831E-2</v>
      </c>
    </row>
    <row r="26" spans="1:16" x14ac:dyDescent="0.3">
      <c r="A26" s="32" t="s">
        <v>651</v>
      </c>
      <c r="B26" s="32">
        <v>54.4</v>
      </c>
      <c r="C26" s="32">
        <v>2.123167124101546</v>
      </c>
      <c r="D26" s="32">
        <v>17.731733744974758</v>
      </c>
      <c r="E26" s="32">
        <v>23.124911977080647</v>
      </c>
      <c r="F26" s="32">
        <v>2.6655288479227783</v>
      </c>
      <c r="G26" s="32">
        <v>261.4823802652806</v>
      </c>
      <c r="H26" s="32">
        <v>0.10869187382613618</v>
      </c>
      <c r="I26" s="32">
        <v>0.25515358973923419</v>
      </c>
      <c r="J26" s="32">
        <v>0.10001220746605029</v>
      </c>
      <c r="K26" s="32">
        <v>2.4668156128096843</v>
      </c>
      <c r="L26" s="32">
        <v>0.31205322214968356</v>
      </c>
      <c r="M26" s="32">
        <v>0.48651678975392537</v>
      </c>
      <c r="N26" s="32">
        <v>0.26761262243602124</v>
      </c>
      <c r="O26" s="32">
        <v>10.573176726988535</v>
      </c>
      <c r="P26" s="32">
        <v>5.4066824980880071E-2</v>
      </c>
    </row>
    <row r="27" spans="1:16" x14ac:dyDescent="0.3">
      <c r="A27" t="s">
        <v>269</v>
      </c>
      <c r="C27">
        <v>2.090826810279645</v>
      </c>
      <c r="D27">
        <v>17.96663218608807</v>
      </c>
      <c r="E27">
        <v>23.229646002154102</v>
      </c>
      <c r="F27">
        <v>2.7000890704587062</v>
      </c>
      <c r="G27">
        <v>259.32370513398092</v>
      </c>
      <c r="H27">
        <v>0.13427277023827447</v>
      </c>
      <c r="I27">
        <v>0.24323459047193211</v>
      </c>
      <c r="J27">
        <v>9.9074496527147018E-2</v>
      </c>
      <c r="K27">
        <v>2.5549235909177139</v>
      </c>
      <c r="L27">
        <v>0.32035671812243655</v>
      </c>
      <c r="M27">
        <v>0.48793785602730205</v>
      </c>
      <c r="N27">
        <v>0.26535347275047355</v>
      </c>
      <c r="O27">
        <v>10.676806591017073</v>
      </c>
      <c r="P27">
        <v>5.2213370832900272E-2</v>
      </c>
    </row>
    <row r="28" spans="1:16" x14ac:dyDescent="0.3">
      <c r="A28" t="s">
        <v>519</v>
      </c>
      <c r="C28">
        <v>1.3079333950850534</v>
      </c>
      <c r="D28">
        <v>2.6227276225727536</v>
      </c>
      <c r="E28">
        <v>0.83103088629442801</v>
      </c>
      <c r="F28">
        <v>1.5665699165772466</v>
      </c>
      <c r="G28">
        <v>0.91106635602545871</v>
      </c>
      <c r="H28">
        <v>17.46231665424947</v>
      </c>
      <c r="I28">
        <v>16.793841744288112</v>
      </c>
      <c r="J28">
        <v>6.7473221736112858</v>
      </c>
      <c r="K28">
        <v>2.0932865847134132</v>
      </c>
      <c r="L28">
        <v>2.6648795592976344</v>
      </c>
      <c r="M28">
        <v>1.4055914614045659</v>
      </c>
      <c r="N28">
        <v>9.4339647198379222</v>
      </c>
      <c r="O28">
        <v>1.021564776193733</v>
      </c>
      <c r="P28">
        <v>12.545256815656739</v>
      </c>
    </row>
    <row r="29" spans="1:16" x14ac:dyDescent="0.3">
      <c r="A29" t="s">
        <v>520</v>
      </c>
      <c r="C29">
        <v>2.29</v>
      </c>
      <c r="D29">
        <v>19.618879452470409</v>
      </c>
      <c r="E29">
        <v>22.926289634747043</v>
      </c>
      <c r="F29">
        <v>1.81</v>
      </c>
      <c r="G29">
        <v>268.04346656446836</v>
      </c>
      <c r="H29">
        <v>0.15223642491213474</v>
      </c>
      <c r="I29">
        <v>0.20343165694045226</v>
      </c>
      <c r="J29">
        <v>9.8043167865213485E-2</v>
      </c>
      <c r="K29">
        <v>2.2633156826041798</v>
      </c>
      <c r="L29">
        <v>0.3279818839465003</v>
      </c>
      <c r="M29">
        <v>0.50856976455971736</v>
      </c>
      <c r="N29">
        <v>0.27443574744597454</v>
      </c>
      <c r="O29">
        <v>10.897626177021184</v>
      </c>
      <c r="P29">
        <v>4.9533707728569763E-2</v>
      </c>
    </row>
    <row r="30" spans="1:16" x14ac:dyDescent="0.3">
      <c r="A30" s="32" t="s">
        <v>521</v>
      </c>
      <c r="B30" s="32"/>
      <c r="C30" s="32">
        <v>91.302480798237767</v>
      </c>
      <c r="D30" s="32">
        <v>91.578279124528251</v>
      </c>
      <c r="E30" s="32">
        <v>101.32318125715069</v>
      </c>
      <c r="F30" s="32">
        <v>149.17619173805005</v>
      </c>
      <c r="G30" s="32">
        <v>96.746885293549866</v>
      </c>
      <c r="H30" s="32">
        <v>88.200159926096376</v>
      </c>
      <c r="I30" s="32">
        <v>119.56575202213037</v>
      </c>
      <c r="J30" s="32">
        <v>101.05191283022532</v>
      </c>
      <c r="K30" s="32">
        <v>112.88410231744645</v>
      </c>
      <c r="L30" s="32">
        <v>97.675125914787557</v>
      </c>
      <c r="M30" s="32">
        <v>95.943150778875548</v>
      </c>
      <c r="N30" s="32">
        <v>96.690564265032947</v>
      </c>
      <c r="O30" s="32">
        <v>97.973690945008443</v>
      </c>
      <c r="P30" s="32">
        <v>105.40977695232161</v>
      </c>
    </row>
  </sheetData>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Explanation</vt:lpstr>
      <vt:lpstr>1. Sulfide EDS analysis</vt:lpstr>
      <vt:lpstr>2. Sulfide standards</vt:lpstr>
      <vt:lpstr>3. Kilauea Matrix Glass</vt:lpstr>
      <vt:lpstr>4. Kilauea MI+host olivines</vt:lpstr>
      <vt:lpstr>5. Kilauea BCR-2 standards</vt:lpstr>
      <vt:lpstr>6. Kilauea Se-As standards</vt:lpstr>
      <vt:lpstr>7. Loihi Glass Data</vt:lpstr>
      <vt:lpstr>8. Loihi BCR-2 standards</vt:lpstr>
      <vt:lpstr>9. Loihi Se-As Standards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penny wieser</dc:creator>
  <cp:lastModifiedBy>penny wieser</cp:lastModifiedBy>
  <dcterms:created xsi:type="dcterms:W3CDTF">2018-10-22T16:09:34Z</dcterms:created>
  <dcterms:modified xsi:type="dcterms:W3CDTF">2020-06-09T14:53:21Z</dcterms:modified>
</cp:coreProperties>
</file>